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90" windowHeight="6570" activeTab="0"/>
  </bookViews>
  <sheets>
    <sheet name="KLSEBS" sheetId="1" r:id="rId1"/>
    <sheet name="KLSE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_xlnm.Print_Area" localSheetId="0">'KLSEBS'!$A$226:$J$274</definedName>
    <definedName name="_xlnm.Print_Area" localSheetId="1">'KLSEPL'!$A$81:$N$136</definedName>
    <definedName name="Print_Area_MI" localSheetId="0">'KLSEBS'!$A$1:$K$273</definedName>
    <definedName name="Print_Area_MI">'KLSEPL'!$A$1:$M$135</definedName>
  </definedNames>
  <calcPr fullCalcOnLoad="1"/>
</workbook>
</file>

<file path=xl/sharedStrings.xml><?xml version="1.0" encoding="utf-8"?>
<sst xmlns="http://schemas.openxmlformats.org/spreadsheetml/2006/main" count="349" uniqueCount="216">
  <si>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</si>
  <si>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</si>
  <si>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</si>
  <si>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</si>
  <si>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</si>
  <si>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</si>
  <si>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</si>
  <si>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</si>
  <si>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</si>
  <si>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</si>
  <si>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</si>
  <si>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</si>
  <si>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</si>
  <si>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</si>
  <si>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</si>
  <si>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</si>
  <si>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</si>
  <si>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</si>
  <si>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</si>
  <si>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Turnover</t>
  </si>
  <si>
    <t>(b)</t>
  </si>
  <si>
    <t>Investment income</t>
  </si>
  <si>
    <t>(c)</t>
  </si>
  <si>
    <t>Other income including interest income</t>
  </si>
  <si>
    <t>2</t>
  </si>
  <si>
    <t>Operating profit before interest on</t>
  </si>
  <si>
    <t xml:space="preserve">    borrowings, depreciation and</t>
  </si>
  <si>
    <t xml:space="preserve">    amortisation, exceptional items,</t>
  </si>
  <si>
    <t xml:space="preserve">    income tax, minority interests and</t>
  </si>
  <si>
    <t xml:space="preserve">   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</si>
  <si>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</si>
  <si>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</si>
  <si>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</si>
  <si>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</si>
  <si>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</si>
  <si>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</t>
  </si>
  <si>
    <t xml:space="preserve">    amortisation and exceptional items but</t>
  </si>
  <si>
    <t xml:space="preserve">    before income tax, minority interests</t>
  </si>
  <si>
    <t xml:space="preserve">    and extraordinary items</t>
  </si>
  <si>
    <t>(f)</t>
  </si>
  <si>
    <t xml:space="preserve">Share in the results of associated </t>
  </si>
  <si>
    <t xml:space="preserve">    companies</t>
  </si>
  <si>
    <t>(g)</t>
  </si>
  <si>
    <t>Profit before taxation, minority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</si>
  <si>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</si>
  <si>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</si>
  <si>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</si>
  <si>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</si>
  <si>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</si>
  <si>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</si>
  <si>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>(i)  Profit after taxation before</t>
  </si>
  <si>
    <t xml:space="preserve">     deducting minority interests</t>
  </si>
  <si>
    <t>(ii)  Less : minority interests</t>
  </si>
  <si>
    <t>(j)</t>
  </si>
  <si>
    <t>Profit after taxation attributable  to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</si>
  <si>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</si>
  <si>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</si>
  <si>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</si>
  <si>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</si>
  <si>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</si>
  <si>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Profit after taxation and</t>
  </si>
  <si>
    <t>3</t>
  </si>
  <si>
    <t xml:space="preserve">Earnings per share based on 2(j) above 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</si>
  <si>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</si>
  <si>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</si>
  <si>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</si>
  <si>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</si>
  <si>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</si>
  <si>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</si>
  <si>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extraordinary items attributable to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</si>
  <si>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</si>
  <si>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</si>
  <si>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</si>
  <si>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</si>
  <si>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</si>
  <si>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</si>
  <si>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</si>
  <si>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</si>
  <si>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Stocks</t>
  </si>
  <si>
    <t>Current Liabilities</t>
  </si>
  <si>
    <t>Shareholders' Funds</t>
  </si>
  <si>
    <t>Page 4</t>
  </si>
  <si>
    <t>NOTES</t>
  </si>
  <si>
    <t>Current year provision</t>
  </si>
  <si>
    <t xml:space="preserve"> - In Malaysia</t>
  </si>
  <si>
    <t>Page 5</t>
  </si>
  <si>
    <t>NOTES (CONTINUED)</t>
  </si>
  <si>
    <t>Total assets</t>
  </si>
  <si>
    <t>before taxation</t>
  </si>
  <si>
    <t>employed</t>
  </si>
  <si>
    <t>Page 6</t>
  </si>
  <si>
    <t>By Order of the Board</t>
  </si>
  <si>
    <t>Company Secretary</t>
  </si>
  <si>
    <t>Financed By:</t>
  </si>
  <si>
    <t>Deferred taxation</t>
  </si>
  <si>
    <t>Overprovision in prior years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</si>
  <si>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</si>
  <si>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</si>
  <si>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</si>
  <si>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</si>
  <si>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</si>
  <si>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</si>
  <si>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</si>
  <si>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</si>
  <si>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</si>
  <si>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 xml:space="preserve">(ii)  Fully diluted </t>
  </si>
  <si>
    <t>50200 Kuala Lumpur</t>
  </si>
  <si>
    <t>Our principal business operations are not significantly affected by seasonality or cyclicality factors</t>
  </si>
  <si>
    <t>c.c. Securities Commission</t>
  </si>
  <si>
    <t>Net Tangible Assets per share (RM)</t>
  </si>
  <si>
    <t xml:space="preserve">except for the property development division which is affected by the prevailing cyclical economic </t>
  </si>
  <si>
    <t>conditions.</t>
  </si>
  <si>
    <t>BCB BERHAD</t>
  </si>
  <si>
    <t>Hotel properties</t>
  </si>
  <si>
    <t>Trade debtors</t>
  </si>
  <si>
    <t>Other debtors, deposits and prepayment</t>
  </si>
  <si>
    <t>Fixed deposit with a license bank</t>
  </si>
  <si>
    <t>Fixed assets</t>
  </si>
  <si>
    <t>Investment properties</t>
  </si>
  <si>
    <t>Land held for development</t>
  </si>
  <si>
    <t>Current assets</t>
  </si>
  <si>
    <t>Development properties</t>
  </si>
  <si>
    <t>Cash and bank balances</t>
  </si>
  <si>
    <t>Trade creditors</t>
  </si>
  <si>
    <t>Other creditors and accrued liabilities</t>
  </si>
  <si>
    <t>Revaluation reserve</t>
  </si>
  <si>
    <t>Proposed dividend</t>
  </si>
  <si>
    <t>Net current assets</t>
  </si>
  <si>
    <t>Share capital</t>
  </si>
  <si>
    <t>Share premium</t>
  </si>
  <si>
    <t>Retained profits</t>
  </si>
  <si>
    <t>Term laon</t>
  </si>
  <si>
    <t xml:space="preserve">       ordinary shares (sen)</t>
  </si>
  <si>
    <t>N/A</t>
  </si>
  <si>
    <t>.</t>
  </si>
  <si>
    <t>Analysis  by activities</t>
  </si>
  <si>
    <t>Project management services</t>
  </si>
  <si>
    <t>Hotel operations</t>
  </si>
  <si>
    <t>Profit</t>
  </si>
  <si>
    <t>N/A denotes "Not Applicable"</t>
  </si>
  <si>
    <t>Property investment and development</t>
  </si>
  <si>
    <t>Dear Sirs</t>
  </si>
  <si>
    <t>Yeap Kok Leong</t>
  </si>
  <si>
    <t>were as follows :</t>
  </si>
  <si>
    <t>-</t>
  </si>
  <si>
    <t>Construction</t>
  </si>
  <si>
    <t>Cumulative</t>
  </si>
  <si>
    <t>Year to Date</t>
  </si>
  <si>
    <t>Quarter ended</t>
  </si>
  <si>
    <t>Current</t>
  </si>
  <si>
    <t>(Company No : 172003-W)</t>
  </si>
  <si>
    <t>cancellation, shares held as treasury shares and resale of treasury shares for this  quarter ended</t>
  </si>
  <si>
    <t>Work in progress</t>
  </si>
  <si>
    <t>(i)  Basic (based on 187,500,000</t>
  </si>
  <si>
    <t>as compared to the proceeding year corresponding period.</t>
  </si>
  <si>
    <t>30/6/2000</t>
  </si>
  <si>
    <t>Amount due from customer on contracts</t>
  </si>
  <si>
    <t>Amount due to customer on contracts</t>
  </si>
  <si>
    <t>Sub Total</t>
  </si>
  <si>
    <t>The  Group has granted corporate guarantees to a financial institution for the  borrowing  of a third party</t>
  </si>
  <si>
    <t>Manufacturing</t>
  </si>
  <si>
    <t>The Board of Directors does not recommend the payment of any dividend for the financial quarter</t>
  </si>
  <si>
    <t>31/12/1999</t>
  </si>
  <si>
    <t>31/12/2000</t>
  </si>
  <si>
    <t>The taxation charge for this quarter ended 31 December 2000 included the following :</t>
  </si>
  <si>
    <t>31 December 2000.</t>
  </si>
  <si>
    <t>Segmental turnover, profit before taxation and total assets employed as at 31 December 2000</t>
  </si>
  <si>
    <t>ended 31 December 2000</t>
  </si>
  <si>
    <t>ended 30 September 2000. The lower pre tax profit registered in this quarter was mainly due to the lower</t>
  </si>
  <si>
    <t>28 February 2001</t>
  </si>
  <si>
    <t>UNAUDITED RESULTS FOR THE 2ND QUARTER ENDED 31 DECEMBER 2000</t>
  </si>
  <si>
    <t>Accounting Policies</t>
  </si>
  <si>
    <t>Extraordinary items</t>
  </si>
  <si>
    <t>There are no exceptional item for this quarter ended 31 December 2000.</t>
  </si>
  <si>
    <t>There are no extraordinary item for this quarter ended 31 December 2000.</t>
  </si>
  <si>
    <t>Pre-acquisition Profit</t>
  </si>
  <si>
    <t>There are no pre-acquisition profits included in the results for this quarter ended 31 December 2000.</t>
  </si>
  <si>
    <t>There are no disposal of invesment and properties for this quarter ended 31 December 2000.</t>
  </si>
  <si>
    <t>Profit on sale of Investments and/or Properties</t>
  </si>
  <si>
    <t>There are no purchase or disposal of quoted securities for this quarter ended 31 December 2000.</t>
  </si>
  <si>
    <t>Quoted Securities</t>
  </si>
  <si>
    <t>There are no change in the composition of the company for this quarter ended 31 December 2000.</t>
  </si>
  <si>
    <t>Changes in the Composition of the Group</t>
  </si>
  <si>
    <t>There are no corporate proposals announced but not completed for this quarter ended 31 December 2000.</t>
  </si>
  <si>
    <t>Status of Corporate Proposals</t>
  </si>
  <si>
    <t>There are no issuances and repayment of debts and equity securities, share buy-backs, share</t>
  </si>
  <si>
    <t>Seasonal or Cyclical Factors</t>
  </si>
  <si>
    <t>Debt and Equity Securities</t>
  </si>
  <si>
    <t>Group Borrowings and Debt Securities</t>
  </si>
  <si>
    <t>Contingent Liabilities</t>
  </si>
  <si>
    <t>Off Balance Sheet Financial Instruments</t>
  </si>
  <si>
    <t>Material Litigation</t>
  </si>
  <si>
    <t>Segmental Reporting</t>
  </si>
  <si>
    <t>Material Changes in the Quarterly Results compared to the results of the Preceding Quarter</t>
  </si>
  <si>
    <t>Review of Performance of the company and its Principal Subsidiaries</t>
  </si>
  <si>
    <t>Prospects for the Current Financial Year</t>
  </si>
  <si>
    <t>Variance of Actual Profit from Forecast Profit</t>
  </si>
  <si>
    <t>Dividend</t>
  </si>
  <si>
    <t>There are no financial instruments with off balance sheet risk for this quarter ended 31 December 2000.</t>
  </si>
  <si>
    <t>There are no material pending material litigation as at 31 December 2000.</t>
  </si>
  <si>
    <t xml:space="preserve">For the second quarter ended 31 December 2000 under review, the Group archieved a profit before </t>
  </si>
  <si>
    <t>profit margins on properties sold and the increase in the operating expenses.</t>
  </si>
  <si>
    <t>The decrease in turnover is mainly attributed to the completion of the Group's major development</t>
  </si>
  <si>
    <t xml:space="preserve">project in Batu Pahat, Johor in year 2000 and the weakened sentiment in the property sector in the </t>
  </si>
  <si>
    <t>corresponding period due to lower turnover and lower profit margins.</t>
  </si>
  <si>
    <t xml:space="preserve">In the opinion of the directors, the results of the current financial year to date have not been affected </t>
  </si>
  <si>
    <t>by any transaction or event of a material or unusual nature which has arisen between 31/12/2000 and</t>
  </si>
  <si>
    <t>the date of this announcement.</t>
  </si>
  <si>
    <t>The Company is not subjected to any forecast profit and /or profit guarentee requirement.</t>
  </si>
  <si>
    <t>The Group pre tax profit was recorded at the RM5.09 million which was 71% lower than the preceeding</t>
  </si>
  <si>
    <t xml:space="preserve">amounting to RM59 million. </t>
  </si>
  <si>
    <t>taxation of RM 2.01 million representing a decreased of 34.5% as compared to the preceding quarter</t>
  </si>
  <si>
    <t>The Group turnover for the quarter ended 31 December 2000 decreased by 39.4% to RM65.84 million</t>
  </si>
  <si>
    <t>secondary towns in Johor which resulted in fewer units sold in the current financial year.</t>
  </si>
  <si>
    <t>Barring unforeseen circumstances, the Directors anticipate that the Group's performance for the financial</t>
  </si>
  <si>
    <t>year ending 30 June 2001 to come to be satisfactory.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</si>
</sst>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</numFmts>
  <fonts count="11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sz val="8"/>
      <name val="Helv"/>
      <family val="0"/>
    </font>
    <font>
      <u val="single"/>
      <sz val="10"/>
      <name val="Helv"/>
      <family val="0"/>
    </font>
    <font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8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37" fontId="0" fillId="0" borderId="0" xfId="0" applyFont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/>
      <protection/>
    </xf>
    <xf numFmtId="37" fontId="0" fillId="0" borderId="0" xfId="0" applyAlignment="1">
      <alignment horizontal="center"/>
    </xf>
    <xf numFmtId="37" fontId="5" fillId="0" borderId="0" xfId="0" applyFont="1" applyAlignment="1">
      <alignment/>
    </xf>
    <xf numFmtId="37" fontId="0" fillId="0" borderId="0" xfId="0" applyAlignment="1" applyProtection="1">
      <alignment horizontal="center"/>
      <protection/>
    </xf>
    <xf numFmtId="37" fontId="0" fillId="0" borderId="0" xfId="0" applyAlignment="1">
      <alignment horizontal="left"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7" xfId="0" applyBorder="1" applyAlignment="1" applyProtection="1">
      <alignment horizontal="center"/>
      <protection/>
    </xf>
    <xf numFmtId="41" fontId="0" fillId="0" borderId="0" xfId="0" applyNumberFormat="1" applyAlignment="1" applyProtection="1">
      <alignment horizontal="center"/>
      <protection/>
    </xf>
    <xf numFmtId="41" fontId="0" fillId="0" borderId="8" xfId="0" applyNumberFormat="1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"/>
    </xf>
    <xf numFmtId="41" fontId="0" fillId="0" borderId="0" xfId="0" applyNumberFormat="1" applyAlignment="1">
      <alignment horizontal="center"/>
    </xf>
    <xf numFmtId="37" fontId="0" fillId="0" borderId="0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0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13" xfId="0" applyBorder="1" applyAlignment="1" applyProtection="1">
      <alignment horizontal="centerContinuous"/>
      <protection/>
    </xf>
    <xf numFmtId="37" fontId="0" fillId="0" borderId="0" xfId="0" applyAlignment="1" quotePrefix="1">
      <alignment/>
    </xf>
    <xf numFmtId="37" fontId="0" fillId="0" borderId="9" xfId="0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0" fillId="0" borderId="11" xfId="0" applyBorder="1" applyAlignment="1" applyProtection="1" quotePrefix="1">
      <alignment horizontal="centerContinuous"/>
      <protection/>
    </xf>
    <xf numFmtId="41" fontId="0" fillId="0" borderId="11" xfId="15" applyNumberFormat="1" applyBorder="1" applyAlignment="1">
      <alignment/>
    </xf>
    <xf numFmtId="39" fontId="0" fillId="0" borderId="0" xfId="0" applyNumberFormat="1" applyBorder="1" applyAlignment="1">
      <alignment/>
    </xf>
    <xf numFmtId="39" fontId="0" fillId="0" borderId="15" xfId="0" applyNumberFormat="1" applyBorder="1" applyAlignment="1">
      <alignment/>
    </xf>
    <xf numFmtId="37" fontId="0" fillId="0" borderId="16" xfId="0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5" xfId="0" applyBorder="1" applyAlignment="1">
      <alignment/>
    </xf>
    <xf numFmtId="37" fontId="0" fillId="0" borderId="18" xfId="0" applyBorder="1" applyAlignment="1" applyProtection="1">
      <alignment/>
      <protection/>
    </xf>
    <xf numFmtId="37" fontId="7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0" fillId="0" borderId="0" xfId="0" applyFont="1" applyAlignment="1">
      <alignment horizontal="left"/>
    </xf>
    <xf numFmtId="37" fontId="0" fillId="0" borderId="0" xfId="0" applyFont="1" applyAlignment="1">
      <alignment/>
    </xf>
    <xf numFmtId="39" fontId="0" fillId="0" borderId="7" xfId="0" applyNumberFormat="1" applyBorder="1" applyAlignment="1" applyProtection="1">
      <alignment/>
      <protection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41" fontId="0" fillId="0" borderId="7" xfId="0" applyNumberFormat="1" applyBorder="1" applyAlignment="1" applyProtection="1" quotePrefix="1">
      <alignment horizontal="right"/>
      <protection/>
    </xf>
    <xf numFmtId="37" fontId="0" fillId="0" borderId="8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8" xfId="0" applyNumberFormat="1" applyFont="1" applyBorder="1" applyAlignment="1" applyProtection="1">
      <alignment horizontal="right"/>
      <protection/>
    </xf>
    <xf numFmtId="41" fontId="0" fillId="0" borderId="8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9" fontId="0" fillId="0" borderId="7" xfId="0" applyNumberFormat="1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9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Alignment="1" applyProtection="1" quotePrefix="1">
      <alignment horizontal="right"/>
      <protection/>
    </xf>
    <xf numFmtId="37" fontId="0" fillId="0" borderId="0" xfId="0" applyAlignment="1">
      <alignment/>
    </xf>
    <xf numFmtId="37" fontId="0" fillId="0" borderId="8" xfId="0" applyFont="1" applyBorder="1" applyAlignment="1" applyProtection="1">
      <alignment horizontal="center"/>
      <protection/>
    </xf>
    <xf numFmtId="39" fontId="0" fillId="0" borderId="7" xfId="0" applyNumberFormat="1" applyBorder="1" applyAlignment="1" applyProtection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0" fillId="0" borderId="19" xfId="0" applyBorder="1" applyAlignment="1">
      <alignment/>
    </xf>
    <xf numFmtId="37" fontId="0" fillId="0" borderId="20" xfId="0" applyBorder="1" applyAlignment="1" applyProtection="1">
      <alignment horizontal="center"/>
      <protection/>
    </xf>
    <xf numFmtId="41" fontId="0" fillId="0" borderId="21" xfId="0" applyNumberFormat="1" applyBorder="1" applyAlignment="1" applyProtection="1">
      <alignment horizontal="right"/>
      <protection/>
    </xf>
    <xf numFmtId="37" fontId="0" fillId="0" borderId="21" xfId="0" applyBorder="1" applyAlignment="1" applyProtection="1">
      <alignment horizontal="right"/>
      <protection/>
    </xf>
    <xf numFmtId="37" fontId="0" fillId="0" borderId="0" xfId="0" applyFont="1" applyAlignment="1" applyProtection="1">
      <alignment horizontal="right"/>
      <protection/>
    </xf>
    <xf numFmtId="37" fontId="0" fillId="0" borderId="8" xfId="0" applyFont="1" applyBorder="1" applyAlignment="1" applyProtection="1">
      <alignment horizontal="right"/>
      <protection/>
    </xf>
    <xf numFmtId="37" fontId="1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9" xfId="0" applyBorder="1" applyAlignment="1" applyProtection="1">
      <alignment horizontal="center"/>
      <protection/>
    </xf>
    <xf numFmtId="37" fontId="0" fillId="0" borderId="22" xfId="0" applyBorder="1" applyAlignment="1" applyProtection="1">
      <alignment horizontal="center"/>
      <protection/>
    </xf>
    <xf numFmtId="37" fontId="0" fillId="0" borderId="0" xfId="0" applyBorder="1" applyAlignment="1" applyProtection="1">
      <alignment horizontal="center"/>
      <protection/>
    </xf>
    <xf numFmtId="37" fontId="0" fillId="0" borderId="23" xfId="0" applyBorder="1" applyAlignment="1" applyProtection="1">
      <alignment horizontal="center"/>
      <protection/>
    </xf>
    <xf numFmtId="37" fontId="3" fillId="0" borderId="24" xfId="0" applyFont="1" applyBorder="1" applyAlignment="1" applyProtection="1">
      <alignment horizontal="center"/>
      <protection/>
    </xf>
    <xf numFmtId="37" fontId="3" fillId="0" borderId="25" xfId="0" applyFont="1" applyBorder="1" applyAlignment="1" applyProtection="1">
      <alignment horizontal="center"/>
      <protection/>
    </xf>
    <xf numFmtId="37" fontId="3" fillId="0" borderId="26" xfId="0" applyFont="1" applyBorder="1" applyAlignment="1" applyProtection="1">
      <alignment horizontal="center"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L1449"/>
  <sheetViews>
    <sheetView tabSelected="1" workbookViewId="0" topLeftCell="D268">
      <selection activeCell="A225" sqref="A225:K274"/>
    </sheetView>
  </sheetViews>
  <sheetFormatPr defaultColWidth="9.7109375" defaultRowHeight="12.75"/>
  <cols>
    <col min="1" max="1" width="3.7109375" style="0" customWidth="1"/>
    <col min="2" max="2" width="5.7109375" style="0" customWidth="1"/>
    <col min="3" max="3" width="10.7109375" style="0" customWidth="1"/>
    <col min="5" max="5" width="6.7109375" style="0" customWidth="1"/>
    <col min="6" max="6" width="11.7109375" style="0" customWidth="1"/>
    <col min="7" max="7" width="8.421875" style="0" customWidth="1"/>
    <col min="8" max="8" width="14.28125" style="0" customWidth="1"/>
    <col min="9" max="9" width="4.8515625" style="0" customWidth="1"/>
    <col min="10" max="10" width="14.28125" style="0" customWidth="1"/>
    <col min="11" max="11" width="6.00390625" style="0" customWidth="1"/>
  </cols>
  <sheetData>
    <row r="1" ht="12" customHeight="1"/>
    <row r="2" spans="1:10" ht="12" customHeight="1">
      <c r="A2" s="13" t="s">
        <v>112</v>
      </c>
      <c r="J2" s="34"/>
    </row>
    <row r="3" ht="12" customHeight="1">
      <c r="A3" s="14" t="s">
        <v>170</v>
      </c>
    </row>
    <row r="4" ht="12.75">
      <c r="A4" s="13" t="s">
        <v>72</v>
      </c>
    </row>
    <row r="5" ht="12" customHeight="1"/>
    <row r="6" ht="12.75">
      <c r="A6" s="13" t="s">
        <v>73</v>
      </c>
    </row>
    <row r="7" spans="1:10" ht="12" customHeight="1">
      <c r="A7" s="9"/>
      <c r="B7" s="9"/>
      <c r="C7" s="9"/>
      <c r="D7" s="9"/>
      <c r="E7" s="9"/>
      <c r="H7" s="55" t="s">
        <v>74</v>
      </c>
      <c r="J7" s="55" t="s">
        <v>74</v>
      </c>
    </row>
    <row r="8" spans="1:10" ht="12" customHeight="1">
      <c r="A8" s="9"/>
      <c r="B8" s="9"/>
      <c r="C8" s="9"/>
      <c r="D8" s="9"/>
      <c r="E8" s="9"/>
      <c r="H8" s="56" t="s">
        <v>75</v>
      </c>
      <c r="J8" s="56" t="s">
        <v>9</v>
      </c>
    </row>
    <row r="9" spans="1:10" ht="12.75">
      <c r="A9" s="9"/>
      <c r="B9" s="9"/>
      <c r="C9" s="9"/>
      <c r="D9" s="9"/>
      <c r="E9" s="9"/>
      <c r="H9" s="56" t="s">
        <v>8</v>
      </c>
      <c r="J9" s="56" t="s">
        <v>76</v>
      </c>
    </row>
    <row r="10" spans="1:10" ht="12.75">
      <c r="A10" s="9"/>
      <c r="B10" s="9"/>
      <c r="C10" s="9"/>
      <c r="D10" s="9"/>
      <c r="E10" s="9"/>
      <c r="H10" s="56" t="s">
        <v>11</v>
      </c>
      <c r="J10" s="56" t="s">
        <v>77</v>
      </c>
    </row>
    <row r="11" spans="1:10" ht="12.75">
      <c r="A11" s="9"/>
      <c r="B11" s="9"/>
      <c r="C11" s="9"/>
      <c r="D11" s="9"/>
      <c r="E11" s="9"/>
      <c r="H11" s="56" t="s">
        <v>163</v>
      </c>
      <c r="J11" s="56" t="s">
        <v>155</v>
      </c>
    </row>
    <row r="12" spans="1:10" ht="12.75">
      <c r="A12" s="9"/>
      <c r="B12" s="9"/>
      <c r="C12" s="9"/>
      <c r="D12" s="9"/>
      <c r="E12" s="9"/>
      <c r="H12" s="56"/>
      <c r="J12" s="61"/>
    </row>
    <row r="13" spans="1:10" ht="12.75">
      <c r="A13" s="9"/>
      <c r="B13" s="9"/>
      <c r="C13" s="9"/>
      <c r="D13" s="9"/>
      <c r="E13" s="9"/>
      <c r="H13" s="57" t="s">
        <v>16</v>
      </c>
      <c r="J13" s="57" t="s">
        <v>16</v>
      </c>
    </row>
    <row r="14" spans="1:5" ht="12" customHeight="1">
      <c r="A14" s="9"/>
      <c r="B14" s="9"/>
      <c r="C14" s="9"/>
      <c r="D14" s="9"/>
      <c r="E14" s="9"/>
    </row>
    <row r="15" spans="2:11" ht="12.75" customHeight="1">
      <c r="B15" s="4" t="s">
        <v>117</v>
      </c>
      <c r="C15" s="9"/>
      <c r="D15" s="9"/>
      <c r="E15" s="9"/>
      <c r="H15">
        <v>24886</v>
      </c>
      <c r="J15">
        <v>19374</v>
      </c>
      <c r="K15" s="9"/>
    </row>
    <row r="16" spans="2:11" ht="12.75" customHeight="1">
      <c r="B16" s="4" t="s">
        <v>113</v>
      </c>
      <c r="C16" s="9"/>
      <c r="D16" s="9"/>
      <c r="E16" s="9"/>
      <c r="H16">
        <v>31797</v>
      </c>
      <c r="J16">
        <v>31797</v>
      </c>
      <c r="K16" s="9"/>
    </row>
    <row r="17" spans="2:11" ht="12.75">
      <c r="B17" s="4" t="s">
        <v>118</v>
      </c>
      <c r="C17" s="9"/>
      <c r="D17" s="9"/>
      <c r="E17" s="9"/>
      <c r="H17">
        <v>19482</v>
      </c>
      <c r="J17">
        <v>19482</v>
      </c>
      <c r="K17" s="9"/>
    </row>
    <row r="18" spans="2:11" ht="12.75">
      <c r="B18" s="4" t="s">
        <v>119</v>
      </c>
      <c r="C18" s="9"/>
      <c r="D18" s="9"/>
      <c r="E18" s="9"/>
      <c r="H18">
        <v>19109</v>
      </c>
      <c r="J18">
        <v>25596</v>
      </c>
      <c r="K18" s="9"/>
    </row>
    <row r="19" ht="12" customHeight="1">
      <c r="B19" s="4"/>
    </row>
    <row r="20" spans="2:10" ht="12" customHeight="1">
      <c r="B20" s="4" t="s">
        <v>120</v>
      </c>
      <c r="H20" s="50"/>
      <c r="J20" s="50"/>
    </row>
    <row r="21" spans="2:10" ht="12" customHeight="1">
      <c r="B21" s="4"/>
      <c r="C21" t="s">
        <v>121</v>
      </c>
      <c r="H21" s="51">
        <v>203763</v>
      </c>
      <c r="J21" s="51">
        <v>191370</v>
      </c>
    </row>
    <row r="22" spans="2:10" ht="12" customHeight="1">
      <c r="B22" s="4"/>
      <c r="C22" t="s">
        <v>152</v>
      </c>
      <c r="H22" s="51">
        <v>147</v>
      </c>
      <c r="J22" s="51">
        <v>386</v>
      </c>
    </row>
    <row r="23" spans="3:10" ht="12" customHeight="1">
      <c r="C23" s="4" t="s">
        <v>78</v>
      </c>
      <c r="H23" s="51">
        <f>57512-751</f>
        <v>56761</v>
      </c>
      <c r="J23" s="51">
        <f>77500-386</f>
        <v>77114</v>
      </c>
    </row>
    <row r="24" spans="3:10" ht="12" customHeight="1">
      <c r="C24" s="4" t="s">
        <v>114</v>
      </c>
      <c r="H24" s="51">
        <v>42732</v>
      </c>
      <c r="J24" s="51">
        <v>53710</v>
      </c>
    </row>
    <row r="25" spans="3:10" ht="12" customHeight="1">
      <c r="C25" s="4" t="s">
        <v>156</v>
      </c>
      <c r="H25" s="51">
        <v>751</v>
      </c>
      <c r="J25" s="51">
        <v>4608</v>
      </c>
    </row>
    <row r="26" spans="3:10" ht="12" customHeight="1">
      <c r="C26" s="4" t="s">
        <v>115</v>
      </c>
      <c r="H26" s="51">
        <f>14377+530</f>
        <v>14907</v>
      </c>
      <c r="J26" s="51">
        <v>10568</v>
      </c>
    </row>
    <row r="27" spans="3:10" ht="12" customHeight="1">
      <c r="C27" s="4" t="s">
        <v>116</v>
      </c>
      <c r="H27" s="51">
        <v>26</v>
      </c>
      <c r="J27" s="51">
        <v>26</v>
      </c>
    </row>
    <row r="28" spans="3:10" ht="12.75">
      <c r="C28" s="4" t="s">
        <v>122</v>
      </c>
      <c r="H28" s="53">
        <f>453+2305-26</f>
        <v>2732</v>
      </c>
      <c r="J28" s="53">
        <v>3642</v>
      </c>
    </row>
    <row r="29" spans="8:10" ht="12" customHeight="1">
      <c r="H29" s="53">
        <f>SUM(H20:H28)</f>
        <v>321819</v>
      </c>
      <c r="J29" s="53">
        <f>SUM(J20:J28)</f>
        <v>341424</v>
      </c>
    </row>
    <row r="30" spans="2:10" ht="12" customHeight="1">
      <c r="B30" s="4" t="s">
        <v>79</v>
      </c>
      <c r="H30" s="51"/>
      <c r="J30" s="51"/>
    </row>
    <row r="31" spans="3:10" ht="12" customHeight="1">
      <c r="C31" s="4" t="s">
        <v>123</v>
      </c>
      <c r="H31" s="51">
        <v>3771</v>
      </c>
      <c r="J31" s="51">
        <v>18300</v>
      </c>
    </row>
    <row r="32" spans="3:10" ht="12" customHeight="1">
      <c r="C32" s="4" t="s">
        <v>157</v>
      </c>
      <c r="H32" s="51">
        <v>4882</v>
      </c>
      <c r="J32" s="51">
        <v>3213</v>
      </c>
    </row>
    <row r="33" spans="3:10" ht="12" customHeight="1">
      <c r="C33" s="4" t="s">
        <v>124</v>
      </c>
      <c r="H33" s="51">
        <v>8108</v>
      </c>
      <c r="J33" s="51">
        <v>10926</v>
      </c>
    </row>
    <row r="34" spans="3:10" ht="12" customHeight="1">
      <c r="C34" s="4" t="s">
        <v>97</v>
      </c>
      <c r="H34" s="51">
        <f>26716+5999+11916+27215+28952+1797+54</f>
        <v>102649</v>
      </c>
      <c r="J34" s="51">
        <f>107640+931+1146+1</f>
        <v>109718</v>
      </c>
    </row>
    <row r="35" spans="3:10" ht="12" customHeight="1">
      <c r="C35" s="4" t="s">
        <v>126</v>
      </c>
      <c r="H35" s="62">
        <v>4725</v>
      </c>
      <c r="J35" s="51">
        <v>4725</v>
      </c>
    </row>
    <row r="36" spans="3:10" ht="12" customHeight="1">
      <c r="C36" s="4" t="s">
        <v>46</v>
      </c>
      <c r="H36" s="51">
        <f>5351+147</f>
        <v>5498</v>
      </c>
      <c r="J36" s="51">
        <v>6163</v>
      </c>
    </row>
    <row r="37" spans="3:10" ht="12" customHeight="1">
      <c r="C37" s="4"/>
      <c r="H37" s="52">
        <f>SUM(H31:H36)</f>
        <v>129633</v>
      </c>
      <c r="J37" s="52">
        <f>SUM(J31:J36)</f>
        <v>153045</v>
      </c>
    </row>
    <row r="38" ht="12" customHeight="1"/>
    <row r="39" spans="2:10" ht="12" customHeight="1">
      <c r="B39" s="4" t="s">
        <v>127</v>
      </c>
      <c r="H39">
        <f>+H29-H37</f>
        <v>192186</v>
      </c>
      <c r="J39">
        <f>+J29-J37</f>
        <v>188379</v>
      </c>
    </row>
    <row r="40" ht="12" customHeight="1"/>
    <row r="41" spans="8:10" ht="13.5" customHeight="1" thickBot="1">
      <c r="H41" s="54">
        <f>+H15+H16+H17+H18+H39</f>
        <v>287460</v>
      </c>
      <c r="J41" s="54">
        <f>+J15+J16+J17+J18+J39</f>
        <v>284628</v>
      </c>
    </row>
    <row r="42" ht="12" customHeight="1">
      <c r="B42" t="s">
        <v>93</v>
      </c>
    </row>
    <row r="43" ht="12" customHeight="1"/>
    <row r="44" spans="2:10" ht="12.75">
      <c r="B44" s="4" t="s">
        <v>128</v>
      </c>
      <c r="H44">
        <v>187500</v>
      </c>
      <c r="J44">
        <v>187500</v>
      </c>
    </row>
    <row r="45" spans="2:10" ht="12.75">
      <c r="B45" s="4" t="s">
        <v>129</v>
      </c>
      <c r="H45">
        <v>0</v>
      </c>
      <c r="J45">
        <v>0</v>
      </c>
    </row>
    <row r="46" spans="2:10" ht="12.75">
      <c r="B46" s="4" t="s">
        <v>125</v>
      </c>
      <c r="H46">
        <v>10161</v>
      </c>
      <c r="J46">
        <v>10161</v>
      </c>
    </row>
    <row r="47" spans="2:10" ht="12.75">
      <c r="B47" s="4" t="s">
        <v>130</v>
      </c>
      <c r="C47" s="4"/>
      <c r="H47" s="49">
        <f>68878+530-147</f>
        <v>69261</v>
      </c>
      <c r="J47" s="49">
        <v>65593</v>
      </c>
    </row>
    <row r="48" spans="2:10" ht="12.75">
      <c r="B48" t="s">
        <v>80</v>
      </c>
      <c r="C48" s="4"/>
      <c r="H48" s="48">
        <f>SUM(H44:H47)</f>
        <v>266922</v>
      </c>
      <c r="J48" s="48">
        <f>SUM(J44:J47)</f>
        <v>263254</v>
      </c>
    </row>
    <row r="49" ht="12.75">
      <c r="C49" s="4"/>
    </row>
    <row r="50" ht="12.75">
      <c r="C50" s="4"/>
    </row>
    <row r="51" spans="2:10" ht="12.75">
      <c r="B51" s="4" t="s">
        <v>131</v>
      </c>
      <c r="H51" s="50">
        <v>20211</v>
      </c>
      <c r="J51" s="50">
        <v>21047</v>
      </c>
    </row>
    <row r="52" spans="2:10" ht="12.75">
      <c r="B52" s="4" t="s">
        <v>94</v>
      </c>
      <c r="H52" s="53">
        <v>327</v>
      </c>
      <c r="J52" s="53">
        <v>327</v>
      </c>
    </row>
    <row r="53" spans="2:10" ht="13.5" customHeight="1">
      <c r="B53" s="4"/>
      <c r="H53" s="66">
        <f>SUM(H51:H52)</f>
        <v>20538</v>
      </c>
      <c r="J53" s="66">
        <f>SUM(J51:J52)</f>
        <v>21374</v>
      </c>
    </row>
    <row r="54" spans="2:10" ht="13.5" customHeight="1">
      <c r="B54" s="4"/>
      <c r="H54" s="48"/>
      <c r="J54" s="48"/>
    </row>
    <row r="55" spans="2:10" ht="13.5" customHeight="1" thickBot="1">
      <c r="B55" s="4"/>
      <c r="H55" s="67">
        <f>+H53+H48</f>
        <v>287460</v>
      </c>
      <c r="J55" s="67">
        <f>+J53+J48</f>
        <v>284628</v>
      </c>
    </row>
    <row r="56" spans="2:10" ht="13.5" customHeight="1">
      <c r="B56" s="4"/>
      <c r="H56" s="48"/>
      <c r="J56" s="48"/>
    </row>
    <row r="57" spans="2:10" ht="13.5" customHeight="1" thickBot="1">
      <c r="B57" s="4" t="s">
        <v>109</v>
      </c>
      <c r="H57" s="64">
        <f>+H48/187500</f>
        <v>1.423584</v>
      </c>
      <c r="J57" s="64">
        <f>+J48/187500</f>
        <v>1.4040213333333333</v>
      </c>
    </row>
    <row r="58" spans="2:10" ht="13.5" customHeight="1">
      <c r="B58" s="4"/>
      <c r="H58" s="63"/>
      <c r="J58" s="63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A73" s="13" t="s">
        <v>112</v>
      </c>
    </row>
    <row r="74" ht="12.75">
      <c r="A74" s="14" t="str">
        <f>+A3</f>
        <v>UNAUDITED RESULTS FOR THE 2ND QUARTER ENDED 31 DECEMBER 2000</v>
      </c>
    </row>
    <row r="75" ht="12.75">
      <c r="A75" s="13" t="s">
        <v>81</v>
      </c>
    </row>
    <row r="77" ht="12.75">
      <c r="A77" s="13" t="s">
        <v>82</v>
      </c>
    </row>
    <row r="79" spans="1:2" ht="12.75">
      <c r="A79">
        <v>1</v>
      </c>
      <c r="B79" s="97" t="s">
        <v>171</v>
      </c>
    </row>
    <row r="80" spans="1:11" ht="12.75">
      <c r="A80" s="4"/>
      <c r="B80" s="4" t="s">
        <v>103</v>
      </c>
      <c r="C80" s="9"/>
      <c r="D80" s="9"/>
      <c r="E80" s="9"/>
      <c r="F80" s="9"/>
      <c r="G80" s="9"/>
      <c r="H80" s="9"/>
      <c r="I80" s="9"/>
      <c r="J80" s="9"/>
      <c r="K80" s="9"/>
    </row>
    <row r="81" spans="2:11" ht="12.75">
      <c r="B81" s="4" t="s">
        <v>104</v>
      </c>
      <c r="C81" s="9"/>
      <c r="D81" s="9"/>
      <c r="E81" s="9"/>
      <c r="F81" s="9"/>
      <c r="G81" s="9"/>
      <c r="H81" s="9"/>
      <c r="I81" s="9"/>
      <c r="J81" s="9"/>
      <c r="K81" s="9"/>
    </row>
    <row r="82" spans="2:11" ht="12.75"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2.75">
      <c r="A83">
        <v>2</v>
      </c>
      <c r="B83" s="97" t="s">
        <v>33</v>
      </c>
      <c r="C83" s="9"/>
      <c r="D83" s="9"/>
      <c r="E83" s="9"/>
      <c r="F83" s="9"/>
      <c r="G83" s="9"/>
      <c r="H83" s="9"/>
      <c r="I83" s="9"/>
      <c r="J83" s="9"/>
      <c r="K83" s="9"/>
    </row>
    <row r="84" spans="1:2" ht="12" customHeight="1">
      <c r="A84" s="4"/>
      <c r="B84" s="4" t="s">
        <v>173</v>
      </c>
    </row>
    <row r="85" ht="12" customHeight="1"/>
    <row r="86" spans="1:2" ht="12" customHeight="1">
      <c r="A86">
        <v>3</v>
      </c>
      <c r="B86" s="97" t="s">
        <v>172</v>
      </c>
    </row>
    <row r="87" spans="1:2" ht="12" customHeight="1">
      <c r="A87" s="4"/>
      <c r="B87" s="4" t="s">
        <v>174</v>
      </c>
    </row>
    <row r="88" ht="12" customHeight="1"/>
    <row r="89" spans="1:2" ht="12" customHeight="1">
      <c r="A89">
        <v>4</v>
      </c>
      <c r="B89" s="97" t="s">
        <v>46</v>
      </c>
    </row>
    <row r="90" spans="1:2" ht="12" customHeight="1">
      <c r="A90" s="4"/>
      <c r="B90" s="21" t="s">
        <v>164</v>
      </c>
    </row>
    <row r="91" spans="1:2" ht="12" customHeight="1">
      <c r="A91" s="4"/>
      <c r="B91" s="21"/>
    </row>
    <row r="92" spans="2:10" ht="12.75">
      <c r="B92" s="70"/>
      <c r="H92" s="33" t="s">
        <v>149</v>
      </c>
      <c r="I92" s="33"/>
      <c r="J92" s="33" t="s">
        <v>146</v>
      </c>
    </row>
    <row r="93" spans="2:10" ht="12.75">
      <c r="B93" s="70"/>
      <c r="H93" s="33" t="s">
        <v>148</v>
      </c>
      <c r="I93" s="33"/>
      <c r="J93" s="33" t="s">
        <v>147</v>
      </c>
    </row>
    <row r="94" spans="2:10" ht="12.75">
      <c r="B94" s="70"/>
      <c r="H94" s="33" t="s">
        <v>163</v>
      </c>
      <c r="I94" s="33"/>
      <c r="J94" s="33" t="s">
        <v>163</v>
      </c>
    </row>
    <row r="95" spans="2:10" ht="12.75">
      <c r="B95" s="70"/>
      <c r="H95" s="35" t="s">
        <v>16</v>
      </c>
      <c r="J95" s="35" t="s">
        <v>16</v>
      </c>
    </row>
    <row r="96" ht="12.75">
      <c r="B96" s="21" t="s">
        <v>83</v>
      </c>
    </row>
    <row r="97" spans="2:10" ht="12.75">
      <c r="B97" s="21" t="s">
        <v>84</v>
      </c>
      <c r="H97" s="5">
        <v>565</v>
      </c>
      <c r="J97" s="5">
        <v>1426</v>
      </c>
    </row>
    <row r="98" spans="2:10" ht="12.75">
      <c r="B98" s="21" t="s">
        <v>94</v>
      </c>
      <c r="H98" s="86" t="s">
        <v>144</v>
      </c>
      <c r="J98" s="39" t="s">
        <v>144</v>
      </c>
    </row>
    <row r="99" spans="2:10" ht="12.75">
      <c r="B99" s="21" t="s">
        <v>95</v>
      </c>
      <c r="H99" s="86" t="s">
        <v>144</v>
      </c>
      <c r="J99" s="39" t="s">
        <v>144</v>
      </c>
    </row>
    <row r="100" spans="2:10" ht="12.75">
      <c r="B100" s="4"/>
      <c r="H100" s="39"/>
      <c r="J100" s="5"/>
    </row>
    <row r="101" spans="8:10" ht="13.5" thickBot="1">
      <c r="H101" s="65">
        <f>SUM(H97:H100)</f>
        <v>565</v>
      </c>
      <c r="J101" s="65">
        <f>SUM(J97:J100)</f>
        <v>1426</v>
      </c>
    </row>
    <row r="102" ht="12" customHeight="1"/>
    <row r="103" spans="1:2" ht="12" customHeight="1">
      <c r="A103">
        <v>5</v>
      </c>
      <c r="B103" s="97" t="s">
        <v>175</v>
      </c>
    </row>
    <row r="104" spans="1:2" ht="12" customHeight="1">
      <c r="A104" s="4"/>
      <c r="B104" s="4" t="s">
        <v>176</v>
      </c>
    </row>
    <row r="105" ht="12" customHeight="1"/>
    <row r="106" spans="1:2" ht="12" customHeight="1">
      <c r="A106">
        <v>6</v>
      </c>
      <c r="B106" s="97" t="s">
        <v>178</v>
      </c>
    </row>
    <row r="107" spans="1:11" ht="12.75">
      <c r="A107" s="4"/>
      <c r="B107" s="4" t="s">
        <v>177</v>
      </c>
      <c r="C107" s="9"/>
      <c r="D107" s="9"/>
      <c r="E107" s="9"/>
      <c r="F107" s="9"/>
      <c r="G107" s="9"/>
      <c r="H107" s="9"/>
      <c r="I107" s="9"/>
      <c r="J107" s="9"/>
      <c r="K107" s="9"/>
    </row>
    <row r="109" spans="1:2" ht="12.75">
      <c r="A109">
        <v>7</v>
      </c>
      <c r="B109" s="97" t="s">
        <v>180</v>
      </c>
    </row>
    <row r="110" spans="1:2" ht="12.75">
      <c r="A110" s="4"/>
      <c r="B110" s="4" t="s">
        <v>179</v>
      </c>
    </row>
    <row r="112" spans="1:2" ht="12.75">
      <c r="A112">
        <v>8</v>
      </c>
      <c r="B112" s="97" t="s">
        <v>182</v>
      </c>
    </row>
    <row r="113" spans="1:11" ht="12.75">
      <c r="A113" s="36"/>
      <c r="B113" s="21" t="s">
        <v>181</v>
      </c>
      <c r="C113" s="9"/>
      <c r="D113" s="9"/>
      <c r="E113" s="9"/>
      <c r="F113" s="9"/>
      <c r="G113" s="9"/>
      <c r="H113" s="9"/>
      <c r="I113" s="9"/>
      <c r="J113" s="9"/>
      <c r="K113" s="9"/>
    </row>
    <row r="114" spans="2:11" ht="12.75">
      <c r="B114" s="6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2.75">
      <c r="A115">
        <v>9</v>
      </c>
      <c r="B115" s="97" t="s">
        <v>184</v>
      </c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2.75">
      <c r="A116" s="4"/>
      <c r="B116" s="21" t="s">
        <v>183</v>
      </c>
      <c r="C116" s="9"/>
      <c r="D116" s="9"/>
      <c r="E116" s="9"/>
      <c r="F116" s="9"/>
      <c r="G116" s="9"/>
      <c r="H116" s="9"/>
      <c r="I116" s="9"/>
      <c r="J116" s="9"/>
      <c r="K116" s="9"/>
    </row>
    <row r="117" spans="2:11" ht="12.75"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2.75">
      <c r="A118">
        <v>10</v>
      </c>
      <c r="B118" s="97" t="s">
        <v>186</v>
      </c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2.75">
      <c r="A119" s="4"/>
      <c r="B119" s="4" t="s">
        <v>107</v>
      </c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>
      <c r="A120" s="4"/>
      <c r="B120" s="4" t="s">
        <v>110</v>
      </c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2.75">
      <c r="A121" s="4"/>
      <c r="B121" s="4" t="s">
        <v>111</v>
      </c>
      <c r="C121" s="9"/>
      <c r="D121" s="9"/>
      <c r="E121" s="9"/>
      <c r="F121" s="9"/>
      <c r="G121" s="9"/>
      <c r="H121" s="9"/>
      <c r="I121" s="9"/>
      <c r="J121" s="9"/>
      <c r="K121" s="9"/>
    </row>
    <row r="122" spans="2:11" ht="12.75"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2.75">
      <c r="A123">
        <v>11</v>
      </c>
      <c r="B123" s="97" t="s">
        <v>187</v>
      </c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2.75">
      <c r="A124" s="4"/>
      <c r="B124" s="4" t="s">
        <v>185</v>
      </c>
      <c r="C124" s="9"/>
      <c r="D124" s="9"/>
      <c r="E124" s="9"/>
      <c r="F124" s="9"/>
      <c r="G124" s="9"/>
      <c r="H124" s="9"/>
      <c r="I124" s="9"/>
      <c r="J124" s="9"/>
      <c r="K124" s="9"/>
    </row>
    <row r="125" spans="2:11" ht="12.75">
      <c r="B125" s="4" t="s">
        <v>151</v>
      </c>
      <c r="C125" s="9"/>
      <c r="D125" s="9"/>
      <c r="E125" s="9"/>
      <c r="F125" s="9"/>
      <c r="G125" s="9"/>
      <c r="H125" s="9"/>
      <c r="I125" s="9"/>
      <c r="J125" s="9"/>
      <c r="K125" s="9"/>
    </row>
    <row r="126" spans="2:11" ht="12.75">
      <c r="B126" s="40" t="s">
        <v>165</v>
      </c>
      <c r="C126" s="9"/>
      <c r="D126" s="9"/>
      <c r="E126" s="9"/>
      <c r="F126" s="9"/>
      <c r="G126" s="9"/>
      <c r="H126" s="9"/>
      <c r="I126" s="9"/>
      <c r="J126" s="9"/>
      <c r="K126" s="9"/>
    </row>
    <row r="128" spans="1:2" ht="12" customHeight="1">
      <c r="A128" s="4"/>
      <c r="B128" s="36"/>
    </row>
    <row r="129" spans="1:2" ht="12" customHeight="1">
      <c r="A129" s="4"/>
      <c r="B129" s="36"/>
    </row>
    <row r="130" spans="1:2" ht="12" customHeight="1">
      <c r="A130" s="4"/>
      <c r="B130" s="36"/>
    </row>
    <row r="131" spans="1:2" ht="12" customHeight="1">
      <c r="A131" s="4"/>
      <c r="B131" s="36"/>
    </row>
    <row r="132" spans="1:2" ht="12" customHeight="1">
      <c r="A132" s="4"/>
      <c r="B132" s="36"/>
    </row>
    <row r="133" spans="1:2" ht="12" customHeight="1">
      <c r="A133" s="4"/>
      <c r="B133" s="36"/>
    </row>
    <row r="134" spans="1:2" ht="12" customHeight="1">
      <c r="A134" s="4"/>
      <c r="B134" s="36"/>
    </row>
    <row r="135" spans="1:2" ht="12" customHeight="1">
      <c r="A135" s="4"/>
      <c r="B135" s="36"/>
    </row>
    <row r="136" spans="1:2" ht="12" customHeight="1">
      <c r="A136" s="4"/>
      <c r="B136" s="36"/>
    </row>
    <row r="137" spans="1:2" ht="12" customHeight="1">
      <c r="A137" s="4"/>
      <c r="B137" s="36"/>
    </row>
    <row r="138" spans="1:2" ht="12" customHeight="1">
      <c r="A138" s="4"/>
      <c r="B138" s="36"/>
    </row>
    <row r="139" spans="1:2" ht="12" customHeight="1">
      <c r="A139" s="4"/>
      <c r="B139" s="36"/>
    </row>
    <row r="140" spans="1:2" ht="12" customHeight="1">
      <c r="A140" s="4"/>
      <c r="B140" s="36"/>
    </row>
    <row r="141" spans="1:2" ht="12" customHeight="1">
      <c r="A141" s="4"/>
      <c r="B141" s="36"/>
    </row>
    <row r="142" spans="1:2" ht="12" customHeight="1">
      <c r="A142" s="4"/>
      <c r="B142" s="36"/>
    </row>
    <row r="143" spans="1:2" ht="12" customHeight="1">
      <c r="A143" s="4"/>
      <c r="B143" s="36"/>
    </row>
    <row r="144" spans="1:2" ht="12" customHeight="1">
      <c r="A144" s="4"/>
      <c r="B144" s="36"/>
    </row>
    <row r="145" spans="1:2" ht="12" customHeight="1">
      <c r="A145" s="4"/>
      <c r="B145" s="36"/>
    </row>
    <row r="146" spans="1:2" ht="12" customHeight="1">
      <c r="A146" s="4"/>
      <c r="B146" s="36"/>
    </row>
    <row r="147" spans="1:2" ht="12" customHeight="1">
      <c r="A147" s="4"/>
      <c r="B147" s="36"/>
    </row>
    <row r="148" spans="1:2" ht="12" customHeight="1">
      <c r="A148" s="4"/>
      <c r="B148" s="36"/>
    </row>
    <row r="149" spans="1:2" ht="12" customHeight="1">
      <c r="A149" s="4"/>
      <c r="B149" s="36"/>
    </row>
    <row r="150" ht="12" customHeight="1">
      <c r="A150" s="13" t="s">
        <v>112</v>
      </c>
    </row>
    <row r="151" ht="12" customHeight="1">
      <c r="A151" s="14" t="str">
        <f>+A74</f>
        <v>UNAUDITED RESULTS FOR THE 2ND QUARTER ENDED 31 DECEMBER 2000</v>
      </c>
    </row>
    <row r="152" ht="12" customHeight="1">
      <c r="A152" s="13" t="s">
        <v>85</v>
      </c>
    </row>
    <row r="153" spans="1:2" ht="12" customHeight="1">
      <c r="A153" s="4"/>
      <c r="B153" s="36"/>
    </row>
    <row r="154" ht="12" customHeight="1">
      <c r="A154" s="13" t="s">
        <v>86</v>
      </c>
    </row>
    <row r="155" spans="1:2" ht="12" customHeight="1">
      <c r="A155" s="4"/>
      <c r="B155" s="36"/>
    </row>
    <row r="156" spans="1:2" ht="12" customHeight="1">
      <c r="A156">
        <v>12</v>
      </c>
      <c r="B156" s="97" t="s">
        <v>188</v>
      </c>
    </row>
    <row r="157" spans="1:5" ht="12" customHeight="1">
      <c r="A157" s="4"/>
      <c r="B157" s="71" t="s">
        <v>96</v>
      </c>
      <c r="C157" s="23"/>
      <c r="D157" s="23"/>
      <c r="E157" s="70"/>
    </row>
    <row r="158" spans="2:10" ht="12.75">
      <c r="B158" s="23" t="s">
        <v>97</v>
      </c>
      <c r="C158" s="23"/>
      <c r="D158" s="23"/>
      <c r="E158" s="70"/>
      <c r="J158" s="33" t="s">
        <v>16</v>
      </c>
    </row>
    <row r="159" spans="2:5" ht="12" customHeight="1">
      <c r="B159" s="23"/>
      <c r="C159" s="23" t="s">
        <v>98</v>
      </c>
      <c r="D159" s="23"/>
      <c r="E159" s="70"/>
    </row>
    <row r="160" spans="2:10" ht="12" customHeight="1">
      <c r="B160" s="23"/>
      <c r="C160" s="23"/>
      <c r="D160" s="23" t="s">
        <v>99</v>
      </c>
      <c r="E160" s="70"/>
      <c r="J160" s="50">
        <f>102649-2628</f>
        <v>100021</v>
      </c>
    </row>
    <row r="161" spans="2:10" ht="12.75">
      <c r="B161" s="23"/>
      <c r="C161" s="23"/>
      <c r="D161" s="23"/>
      <c r="E161" s="70"/>
      <c r="I161" s="58"/>
      <c r="J161" s="53"/>
    </row>
    <row r="162" spans="2:10" ht="12.75">
      <c r="B162" s="23"/>
      <c r="C162" s="23"/>
      <c r="D162" s="23"/>
      <c r="E162" s="70"/>
      <c r="J162" s="52">
        <f>SUM(J160:J161)</f>
        <v>100021</v>
      </c>
    </row>
    <row r="163" spans="2:10" ht="12.75">
      <c r="B163" s="23"/>
      <c r="C163" s="23" t="s">
        <v>100</v>
      </c>
      <c r="D163" s="23"/>
      <c r="E163" s="70"/>
      <c r="J163" s="51"/>
    </row>
    <row r="164" spans="2:10" ht="12.75">
      <c r="B164" s="23"/>
      <c r="C164" s="23"/>
      <c r="D164" s="23" t="s">
        <v>99</v>
      </c>
      <c r="E164" s="70"/>
      <c r="J164" s="51">
        <v>2628</v>
      </c>
    </row>
    <row r="165" spans="2:10" ht="12.75">
      <c r="B165" s="23"/>
      <c r="C165" s="23"/>
      <c r="D165" s="23"/>
      <c r="E165" s="70"/>
      <c r="J165" s="53"/>
    </row>
    <row r="166" spans="2:10" ht="12.75">
      <c r="B166" s="23"/>
      <c r="C166" s="23"/>
      <c r="D166" s="23"/>
      <c r="E166" s="70"/>
      <c r="J166" s="53">
        <f>SUM(J164:J165)</f>
        <v>2628</v>
      </c>
    </row>
    <row r="167" spans="2:10" ht="12.75">
      <c r="B167" s="23"/>
      <c r="C167" s="23"/>
      <c r="D167" s="23"/>
      <c r="E167" s="70"/>
      <c r="J167" s="48"/>
    </row>
    <row r="168" spans="2:10" ht="12.75">
      <c r="B168" s="23" t="s">
        <v>158</v>
      </c>
      <c r="D168" s="23"/>
      <c r="E168" s="70"/>
      <c r="J168" s="52">
        <f>+J162+J166</f>
        <v>102649</v>
      </c>
    </row>
    <row r="169" spans="2:5" ht="12.75">
      <c r="B169" s="23"/>
      <c r="C169" s="23"/>
      <c r="D169" s="23"/>
      <c r="E169" s="70"/>
    </row>
    <row r="170" spans="2:5" ht="12.75">
      <c r="B170" s="23" t="s">
        <v>101</v>
      </c>
      <c r="C170" s="23"/>
      <c r="D170" s="23"/>
      <c r="E170" s="70"/>
    </row>
    <row r="171" spans="2:5" ht="12.75">
      <c r="B171" s="23"/>
      <c r="C171" s="23" t="s">
        <v>98</v>
      </c>
      <c r="D171" s="23"/>
      <c r="E171" s="70"/>
    </row>
    <row r="172" spans="2:10" ht="12.75">
      <c r="B172" s="23"/>
      <c r="C172" s="23"/>
      <c r="D172" s="23" t="s">
        <v>99</v>
      </c>
      <c r="E172" s="70"/>
      <c r="J172" s="50">
        <v>20211</v>
      </c>
    </row>
    <row r="173" spans="2:10" ht="12.75">
      <c r="B173" s="23"/>
      <c r="C173" s="23"/>
      <c r="D173" s="23"/>
      <c r="E173" s="70"/>
      <c r="J173" s="53"/>
    </row>
    <row r="174" spans="2:10" ht="12.75">
      <c r="B174" s="23"/>
      <c r="C174" s="23"/>
      <c r="D174" s="23"/>
      <c r="E174" s="70"/>
      <c r="J174" s="53">
        <f>SUM(J172:J173)</f>
        <v>20211</v>
      </c>
    </row>
    <row r="175" spans="2:10" ht="12.75">
      <c r="B175" s="23"/>
      <c r="C175" s="23"/>
      <c r="D175" s="23"/>
      <c r="E175" s="70"/>
      <c r="J175" s="48"/>
    </row>
    <row r="176" spans="2:12" ht="13.5" thickBot="1">
      <c r="B176" s="23" t="s">
        <v>102</v>
      </c>
      <c r="C176" s="23"/>
      <c r="D176" s="23"/>
      <c r="E176" s="70"/>
      <c r="J176" s="54">
        <f>+J168+J174</f>
        <v>122860</v>
      </c>
      <c r="L176" t="s">
        <v>4</v>
      </c>
    </row>
    <row r="177" spans="2:10" ht="12.75">
      <c r="B177" s="34"/>
      <c r="C177" s="72"/>
      <c r="D177" s="72"/>
      <c r="E177" s="70"/>
      <c r="J177" s="48"/>
    </row>
    <row r="179" spans="1:2" ht="12.75">
      <c r="A179">
        <v>13</v>
      </c>
      <c r="B179" s="97" t="s">
        <v>189</v>
      </c>
    </row>
    <row r="180" spans="1:11" ht="12" customHeight="1">
      <c r="A180" s="4"/>
      <c r="B180" s="21" t="s">
        <v>159</v>
      </c>
      <c r="C180" s="9"/>
      <c r="D180" s="9"/>
      <c r="E180" s="9"/>
      <c r="F180" s="9"/>
      <c r="G180" s="9"/>
      <c r="H180" s="9"/>
      <c r="I180" s="9"/>
      <c r="J180" s="9"/>
      <c r="K180" s="9"/>
    </row>
    <row r="181" spans="2:11" ht="12.75">
      <c r="B181" s="21" t="s">
        <v>210</v>
      </c>
      <c r="C181" s="9"/>
      <c r="D181" s="9"/>
      <c r="E181" s="9"/>
      <c r="F181" s="9"/>
      <c r="G181" s="9"/>
      <c r="H181" s="9"/>
      <c r="I181" s="9"/>
      <c r="J181" s="9"/>
      <c r="K181" s="9"/>
    </row>
    <row r="182" spans="2:11" ht="12.75">
      <c r="B182" s="21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2.75">
      <c r="A183">
        <v>14</v>
      </c>
      <c r="B183" s="97" t="s">
        <v>190</v>
      </c>
      <c r="C183" s="9"/>
      <c r="D183" s="9"/>
      <c r="E183" s="9"/>
      <c r="F183" s="9"/>
      <c r="G183" s="9"/>
      <c r="H183" s="9"/>
      <c r="I183" s="9"/>
      <c r="J183" s="9"/>
      <c r="K183" s="9"/>
    </row>
    <row r="184" spans="1:2" ht="12.75">
      <c r="A184" s="4"/>
      <c r="B184" s="4" t="s">
        <v>198</v>
      </c>
    </row>
    <row r="186" spans="1:2" ht="12.75">
      <c r="A186">
        <v>15</v>
      </c>
      <c r="B186" s="97" t="s">
        <v>191</v>
      </c>
    </row>
    <row r="187" spans="1:2" ht="12.75">
      <c r="A187" s="4"/>
      <c r="B187" s="4" t="s">
        <v>199</v>
      </c>
    </row>
    <row r="188" spans="1:2" ht="12.75">
      <c r="A188" s="4"/>
      <c r="B188" s="4"/>
    </row>
    <row r="189" spans="1:2" ht="12.75">
      <c r="A189">
        <v>16</v>
      </c>
      <c r="B189" s="97" t="s">
        <v>192</v>
      </c>
    </row>
    <row r="190" spans="1:2" ht="12.75">
      <c r="A190" s="4"/>
      <c r="B190" s="4" t="s">
        <v>166</v>
      </c>
    </row>
    <row r="191" spans="1:2" ht="12.75">
      <c r="A191" s="4"/>
      <c r="B191" s="4" t="s">
        <v>143</v>
      </c>
    </row>
    <row r="193" spans="8:10" ht="12.75">
      <c r="H193" s="35" t="s">
        <v>138</v>
      </c>
      <c r="J193" s="35" t="s">
        <v>87</v>
      </c>
    </row>
    <row r="194" spans="2:10" ht="12.75">
      <c r="B194" s="38" t="s">
        <v>135</v>
      </c>
      <c r="F194" s="37" t="s">
        <v>19</v>
      </c>
      <c r="G194" s="38"/>
      <c r="H194" s="37" t="s">
        <v>88</v>
      </c>
      <c r="I194" s="38"/>
      <c r="J194" s="37" t="s">
        <v>89</v>
      </c>
    </row>
    <row r="195" spans="6:10" ht="12.75">
      <c r="F195" s="35" t="s">
        <v>16</v>
      </c>
      <c r="H195" s="35" t="s">
        <v>16</v>
      </c>
      <c r="J195" s="35" t="s">
        <v>16</v>
      </c>
    </row>
    <row r="197" spans="2:10" ht="12.75">
      <c r="B197" s="4" t="s">
        <v>140</v>
      </c>
      <c r="F197" s="5">
        <f>49843+7106-4109</f>
        <v>52840</v>
      </c>
      <c r="H197" s="5">
        <f>2808+738-616-1-1+530</f>
        <v>3458</v>
      </c>
      <c r="J197" s="5">
        <f>18814+31797+18762+11178+280330-58133+96+720+71663-706+3+3+81+7931-37524+530</f>
        <v>345545</v>
      </c>
    </row>
    <row r="198" spans="2:10" ht="12.75">
      <c r="B198" s="4" t="s">
        <v>136</v>
      </c>
      <c r="F198" s="5">
        <v>1135</v>
      </c>
      <c r="H198" s="5">
        <v>506</v>
      </c>
      <c r="J198" s="5">
        <f>278+5909-19</f>
        <v>6168</v>
      </c>
    </row>
    <row r="199" spans="2:10" ht="12.75">
      <c r="B199" s="4" t="s">
        <v>137</v>
      </c>
      <c r="F199" s="5">
        <f>4169-60</f>
        <v>4109</v>
      </c>
      <c r="H199" s="5">
        <v>616</v>
      </c>
      <c r="J199" s="5">
        <f>4385+31796+1343</f>
        <v>37524</v>
      </c>
    </row>
    <row r="200" spans="2:10" ht="12.75">
      <c r="B200" s="4" t="s">
        <v>145</v>
      </c>
      <c r="F200" s="5">
        <f>27839+2669+3168-25921</f>
        <v>7755</v>
      </c>
      <c r="H200" s="5">
        <f>94+124+295</f>
        <v>513</v>
      </c>
      <c r="J200" s="5">
        <f>1285+27814-736+1838+6674-4894+916+4944-2710-8934</f>
        <v>26197</v>
      </c>
    </row>
    <row r="201" spans="2:10" ht="12.75">
      <c r="B201" s="4" t="s">
        <v>160</v>
      </c>
      <c r="F201" s="86" t="s">
        <v>144</v>
      </c>
      <c r="H201" s="86" t="s">
        <v>144</v>
      </c>
      <c r="J201" s="5">
        <v>1659</v>
      </c>
    </row>
    <row r="202" spans="6:10" ht="12.75">
      <c r="F202" s="68">
        <f>SUM(F197:F200)</f>
        <v>65839</v>
      </c>
      <c r="H202" s="68">
        <f>SUM(H197:H200)</f>
        <v>5093</v>
      </c>
      <c r="J202" s="68">
        <f>SUM(J197:J201)</f>
        <v>417093</v>
      </c>
    </row>
    <row r="203" spans="1:2" ht="12.75">
      <c r="A203" s="4"/>
      <c r="B203" s="4"/>
    </row>
    <row r="204" spans="1:2" ht="12.75">
      <c r="A204" s="4"/>
      <c r="B204" s="4"/>
    </row>
    <row r="205" spans="1:2" ht="12.75">
      <c r="A205" s="4"/>
      <c r="B205" s="4"/>
    </row>
    <row r="206" spans="1:2" ht="12.75">
      <c r="A206" s="4"/>
      <c r="B206" s="4"/>
    </row>
    <row r="207" spans="1:2" ht="12.75">
      <c r="A207" s="4"/>
      <c r="B207" s="4"/>
    </row>
    <row r="208" spans="1:2" ht="12.75">
      <c r="A208" s="4"/>
      <c r="B208" s="4"/>
    </row>
    <row r="209" spans="1:2" ht="12.75">
      <c r="A209" s="4"/>
      <c r="B209" s="4"/>
    </row>
    <row r="210" spans="1:2" ht="12.75">
      <c r="A210" s="4"/>
      <c r="B210" s="4"/>
    </row>
    <row r="211" spans="1:2" ht="12.75">
      <c r="A211" s="4"/>
      <c r="B211" s="4"/>
    </row>
    <row r="212" spans="1:2" ht="12.75">
      <c r="A212" s="4"/>
      <c r="B212" s="4"/>
    </row>
    <row r="213" spans="1:2" ht="12.75">
      <c r="A213" s="4"/>
      <c r="B213" s="4"/>
    </row>
    <row r="214" spans="1:2" ht="12.75">
      <c r="A214" s="4"/>
      <c r="B214" s="4"/>
    </row>
    <row r="215" spans="1:2" ht="12.75">
      <c r="A215" s="4"/>
      <c r="B215" s="4"/>
    </row>
    <row r="216" spans="1:2" ht="12.75">
      <c r="A216" s="4"/>
      <c r="B216" s="4"/>
    </row>
    <row r="217" spans="1:2" ht="12.75">
      <c r="A217" s="4"/>
      <c r="B217" s="4"/>
    </row>
    <row r="218" spans="1:2" ht="12.75">
      <c r="A218" s="4"/>
      <c r="B218" s="4"/>
    </row>
    <row r="219" spans="1:2" ht="12.75">
      <c r="A219" s="4"/>
      <c r="B219" s="4"/>
    </row>
    <row r="220" spans="1:2" ht="12.75">
      <c r="A220" s="4"/>
      <c r="B220" s="4"/>
    </row>
    <row r="221" spans="1:2" ht="12.75">
      <c r="A221" s="4"/>
      <c r="B221" s="4"/>
    </row>
    <row r="222" spans="1:2" ht="12.75">
      <c r="A222" s="4"/>
      <c r="B222" s="4"/>
    </row>
    <row r="223" spans="1:2" ht="12.75">
      <c r="A223" s="4"/>
      <c r="B223" s="4"/>
    </row>
    <row r="224" spans="1:2" ht="12.75">
      <c r="A224" s="4"/>
      <c r="B224" s="4"/>
    </row>
    <row r="225" spans="1:2" ht="12.75">
      <c r="A225" s="4"/>
      <c r="B225" s="4"/>
    </row>
    <row r="226" spans="1:2" ht="12.75">
      <c r="A226" s="13" t="s">
        <v>112</v>
      </c>
      <c r="B226" s="4"/>
    </row>
    <row r="227" spans="1:2" ht="12.75">
      <c r="A227" s="14" t="str">
        <f>+A3</f>
        <v>UNAUDITED RESULTS FOR THE 2ND QUARTER ENDED 31 DECEMBER 2000</v>
      </c>
      <c r="B227" s="4"/>
    </row>
    <row r="228" spans="1:2" ht="12.75">
      <c r="A228" s="13" t="s">
        <v>90</v>
      </c>
      <c r="B228" s="4"/>
    </row>
    <row r="229" spans="1:2" ht="12.75">
      <c r="A229" s="4"/>
      <c r="B229" s="4"/>
    </row>
    <row r="230" spans="1:2" ht="12.75">
      <c r="A230" s="13" t="s">
        <v>86</v>
      </c>
      <c r="B230" s="4"/>
    </row>
    <row r="232" spans="1:2" ht="12.75">
      <c r="A232">
        <v>17</v>
      </c>
      <c r="B232" s="97" t="s">
        <v>193</v>
      </c>
    </row>
    <row r="233" spans="1:11" ht="12.75">
      <c r="A233" s="4"/>
      <c r="B233" t="s">
        <v>200</v>
      </c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2.75">
      <c r="A234" s="4"/>
      <c r="B234" t="s">
        <v>211</v>
      </c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2.75">
      <c r="A235" s="4"/>
      <c r="B235" t="s">
        <v>168</v>
      </c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2.75">
      <c r="A236" s="4"/>
      <c r="B236" t="s">
        <v>201</v>
      </c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2.75">
      <c r="A237" s="4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2.75">
      <c r="A238">
        <v>18</v>
      </c>
      <c r="B238" s="97" t="s">
        <v>194</v>
      </c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2.75">
      <c r="A239" s="4"/>
      <c r="B239" s="98" t="s">
        <v>212</v>
      </c>
      <c r="C239" s="98"/>
      <c r="D239" s="98"/>
      <c r="E239" s="98"/>
      <c r="F239" s="98"/>
      <c r="G239" s="98"/>
      <c r="H239" s="98"/>
      <c r="I239" s="98"/>
      <c r="J239" s="98"/>
      <c r="K239" s="98"/>
    </row>
    <row r="240" ht="12.75">
      <c r="B240" s="23" t="s">
        <v>154</v>
      </c>
    </row>
    <row r="241" ht="12.75">
      <c r="B241" t="s">
        <v>202</v>
      </c>
    </row>
    <row r="242" ht="12.75">
      <c r="B242" t="s">
        <v>203</v>
      </c>
    </row>
    <row r="243" ht="12.75">
      <c r="B243" t="s">
        <v>213</v>
      </c>
    </row>
    <row r="245" ht="12.75">
      <c r="B245" s="23" t="s">
        <v>209</v>
      </c>
    </row>
    <row r="246" ht="12.75">
      <c r="B246" s="23" t="s">
        <v>204</v>
      </c>
    </row>
    <row r="247" ht="12.75">
      <c r="B247" s="23"/>
    </row>
    <row r="248" ht="12.75">
      <c r="B248" s="23" t="s">
        <v>205</v>
      </c>
    </row>
    <row r="249" ht="12.75">
      <c r="B249" s="23" t="s">
        <v>206</v>
      </c>
    </row>
    <row r="250" ht="12.75">
      <c r="B250" s="23" t="s">
        <v>207</v>
      </c>
    </row>
    <row r="251" ht="12.75">
      <c r="B251" s="23"/>
    </row>
    <row r="252" spans="1:2" ht="12.75">
      <c r="A252">
        <v>19</v>
      </c>
      <c r="B252" s="97" t="s">
        <v>195</v>
      </c>
    </row>
    <row r="253" spans="1:11" ht="12.75">
      <c r="A253" s="4"/>
      <c r="B253" s="4" t="s">
        <v>214</v>
      </c>
      <c r="C253" s="9"/>
      <c r="D253" s="9"/>
      <c r="E253" s="9"/>
      <c r="F253" s="9"/>
      <c r="G253" s="9"/>
      <c r="H253" s="9"/>
      <c r="I253" s="9"/>
      <c r="J253" s="9"/>
      <c r="K253" s="9"/>
    </row>
    <row r="254" spans="2:11" ht="12.75">
      <c r="B254" s="4" t="s">
        <v>215</v>
      </c>
      <c r="C254" s="9"/>
      <c r="D254" s="9"/>
      <c r="E254" s="9"/>
      <c r="F254" s="9"/>
      <c r="G254" s="9"/>
      <c r="H254" s="9"/>
      <c r="I254" s="9"/>
      <c r="J254" s="9"/>
      <c r="K254" s="9"/>
    </row>
    <row r="256" spans="1:2" ht="12.75">
      <c r="A256">
        <v>20</v>
      </c>
      <c r="B256" s="97" t="s">
        <v>196</v>
      </c>
    </row>
    <row r="257" ht="12.75">
      <c r="B257" t="s">
        <v>208</v>
      </c>
    </row>
    <row r="259" spans="1:2" ht="12.75">
      <c r="A259">
        <v>21</v>
      </c>
      <c r="B259" s="97" t="s">
        <v>197</v>
      </c>
    </row>
    <row r="260" spans="1:11" ht="12.75">
      <c r="A260" s="4"/>
      <c r="B260" s="4" t="s">
        <v>161</v>
      </c>
      <c r="C260" s="9"/>
      <c r="D260" s="9"/>
      <c r="E260" s="9"/>
      <c r="F260" s="9"/>
      <c r="G260" s="9"/>
      <c r="H260" s="9"/>
      <c r="I260" s="9"/>
      <c r="J260" s="9"/>
      <c r="K260" s="9"/>
    </row>
    <row r="261" spans="2:11" ht="12.75">
      <c r="B261" s="36" t="s">
        <v>167</v>
      </c>
      <c r="C261" s="9"/>
      <c r="D261" s="9"/>
      <c r="E261" s="9"/>
      <c r="F261" s="9"/>
      <c r="G261" s="9"/>
      <c r="H261" s="9"/>
      <c r="I261" s="9"/>
      <c r="J261" s="9"/>
      <c r="K261" s="9"/>
    </row>
    <row r="262" ht="12" customHeight="1">
      <c r="B262" s="58"/>
    </row>
    <row r="263" spans="2:11" ht="12.75">
      <c r="B263" s="4"/>
      <c r="C263" s="9"/>
      <c r="D263" s="9"/>
      <c r="E263" s="9"/>
      <c r="F263" s="9"/>
      <c r="G263" s="9"/>
      <c r="H263" s="9"/>
      <c r="I263" s="9"/>
      <c r="J263" s="9"/>
      <c r="K263" s="9"/>
    </row>
    <row r="264" spans="2:11" ht="12.75"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2.75">
      <c r="A265" s="4" t="s">
        <v>91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2:11" ht="12.75"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ht="12" customHeight="1">
      <c r="A267" s="4"/>
    </row>
    <row r="268" ht="12" customHeight="1"/>
    <row r="269" ht="12" customHeight="1"/>
    <row r="270" ht="12" customHeight="1">
      <c r="A270" s="13" t="s">
        <v>142</v>
      </c>
    </row>
    <row r="271" ht="12" customHeight="1">
      <c r="A271" s="4" t="s">
        <v>92</v>
      </c>
    </row>
    <row r="272" ht="12" customHeight="1"/>
    <row r="273" ht="12" customHeight="1">
      <c r="A273" t="s">
        <v>108</v>
      </c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spans="1:2" ht="12" customHeight="1">
      <c r="A310" s="4"/>
      <c r="B310" s="40"/>
    </row>
    <row r="311" ht="12" customHeight="1">
      <c r="B311" s="40"/>
    </row>
    <row r="312" ht="12" customHeight="1"/>
    <row r="313" spans="1:2" ht="12" customHeight="1">
      <c r="A313" s="4"/>
      <c r="B313" s="4"/>
    </row>
    <row r="314" ht="12" customHeight="1">
      <c r="A314" s="4"/>
    </row>
    <row r="315" spans="1:2" ht="12" customHeight="1">
      <c r="A315" s="4"/>
      <c r="B315" s="4"/>
    </row>
    <row r="316" ht="12" customHeight="1"/>
    <row r="317" spans="1:2" ht="12" customHeight="1">
      <c r="A317" s="4"/>
      <c r="B317" s="4"/>
    </row>
    <row r="318" ht="12" customHeight="1"/>
    <row r="319" ht="12" customHeight="1">
      <c r="H319" s="35"/>
    </row>
    <row r="320" ht="12" customHeight="1"/>
    <row r="321" spans="2:8" ht="12" customHeight="1">
      <c r="B321" s="4"/>
      <c r="H321" s="5"/>
    </row>
    <row r="322" spans="2:8" ht="12" customHeight="1">
      <c r="B322" s="4"/>
      <c r="H322" s="5"/>
    </row>
    <row r="323" spans="2:8" ht="12" customHeight="1">
      <c r="B323" s="4"/>
      <c r="H323" s="39"/>
    </row>
    <row r="324" ht="12" customHeight="1"/>
    <row r="325" ht="12" customHeight="1">
      <c r="H325" s="5"/>
    </row>
    <row r="326" ht="12" customHeight="1"/>
    <row r="327" ht="12" customHeight="1"/>
    <row r="328" spans="1:2" ht="12" customHeight="1">
      <c r="A328" s="4"/>
      <c r="B328" s="4"/>
    </row>
    <row r="329" ht="12" customHeight="1"/>
    <row r="330" spans="1:2" ht="12" customHeight="1">
      <c r="A330" s="4"/>
      <c r="B330" s="4"/>
    </row>
    <row r="331" ht="12" customHeight="1"/>
    <row r="332" ht="12" customHeight="1">
      <c r="H332" s="35"/>
    </row>
    <row r="333" ht="12" customHeight="1"/>
    <row r="334" spans="2:8" ht="12" customHeight="1">
      <c r="B334" s="4"/>
      <c r="H334" s="5"/>
    </row>
    <row r="335" ht="12" customHeight="1"/>
    <row r="336" spans="1:2" ht="12" customHeight="1">
      <c r="A336" s="4"/>
      <c r="B336" s="40"/>
    </row>
    <row r="337" ht="12" customHeight="1">
      <c r="B337" s="40"/>
    </row>
    <row r="338" ht="12" customHeight="1"/>
    <row r="339" ht="12" customHeight="1">
      <c r="H339" s="35"/>
    </row>
    <row r="340" ht="12" customHeight="1"/>
    <row r="341" ht="12" customHeight="1">
      <c r="B341" s="4"/>
    </row>
    <row r="342" ht="12" customHeight="1"/>
    <row r="343" ht="12" customHeight="1">
      <c r="B343" s="4"/>
    </row>
    <row r="344" ht="12" customHeight="1"/>
    <row r="345" ht="12" customHeight="1">
      <c r="B345" s="4"/>
    </row>
    <row r="346" ht="12" customHeight="1"/>
    <row r="347" spans="1:2" ht="12" customHeight="1">
      <c r="A347" s="4"/>
      <c r="B347" s="40"/>
    </row>
    <row r="348" ht="12" customHeight="1">
      <c r="B348" s="40"/>
    </row>
    <row r="349" ht="12" customHeight="1">
      <c r="B349" s="40"/>
    </row>
    <row r="350" ht="12" customHeight="1"/>
    <row r="351" spans="1:2" ht="12" customHeight="1">
      <c r="A351" s="4"/>
      <c r="B351" s="40"/>
    </row>
    <row r="352" ht="12" customHeight="1">
      <c r="B352" s="40"/>
    </row>
    <row r="353" ht="12" customHeight="1"/>
    <row r="354" spans="1:2" ht="12" customHeight="1">
      <c r="A354" s="4"/>
      <c r="B354" s="4"/>
    </row>
    <row r="355" ht="12" customHeight="1"/>
    <row r="356" spans="1:2" ht="12" customHeight="1">
      <c r="A356" s="4"/>
      <c r="B356" s="40"/>
    </row>
    <row r="357" ht="12" customHeight="1">
      <c r="B357" s="40"/>
    </row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spans="1:2" ht="12" customHeight="1">
      <c r="A367" s="4"/>
      <c r="B367" s="4"/>
    </row>
    <row r="368" ht="12" customHeight="1"/>
    <row r="369" ht="12" customHeight="1">
      <c r="H369" s="35"/>
    </row>
    <row r="370" ht="12" customHeight="1"/>
    <row r="371" ht="12" customHeight="1">
      <c r="B371" s="4"/>
    </row>
    <row r="372" spans="3:8" ht="12" customHeight="1">
      <c r="C372" s="4"/>
      <c r="H372" s="5"/>
    </row>
    <row r="373" spans="3:8" ht="12" customHeight="1">
      <c r="C373" s="4"/>
      <c r="H373" s="5"/>
    </row>
    <row r="374" ht="12" customHeight="1"/>
    <row r="375" ht="12" customHeight="1">
      <c r="H375" s="5"/>
    </row>
    <row r="376" ht="12" customHeight="1"/>
    <row r="377" spans="1:2" ht="12" customHeight="1">
      <c r="A377" s="4"/>
      <c r="B377" s="4"/>
    </row>
    <row r="378" ht="12" customHeight="1"/>
    <row r="379" spans="1:2" ht="12" customHeight="1">
      <c r="A379" s="4"/>
      <c r="B379" s="4"/>
    </row>
    <row r="380" ht="12" customHeight="1"/>
    <row r="381" spans="1:2" ht="12" customHeight="1">
      <c r="A381" s="4"/>
      <c r="B381" s="4"/>
    </row>
    <row r="382" ht="12" customHeight="1"/>
    <row r="383" spans="1:2" ht="12" customHeight="1">
      <c r="A383" s="4"/>
      <c r="B383" s="4"/>
    </row>
    <row r="384" ht="12" customHeight="1"/>
    <row r="385" spans="1:2" ht="12" customHeight="1">
      <c r="A385" s="4"/>
      <c r="B385" s="4"/>
    </row>
    <row r="386" ht="12" customHeight="1"/>
    <row r="387" spans="1:2" ht="12" customHeight="1">
      <c r="A387" s="4"/>
      <c r="B387" s="4"/>
    </row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>
      <c r="A400" s="4"/>
    </row>
    <row r="401" ht="12" customHeight="1">
      <c r="A401" s="4"/>
    </row>
    <row r="402" ht="12" customHeight="1">
      <c r="A402" s="4"/>
    </row>
    <row r="403" ht="12" customHeight="1"/>
    <row r="404" ht="12" customHeight="1">
      <c r="A404" s="4"/>
    </row>
    <row r="405" ht="12" customHeight="1"/>
    <row r="406" spans="1:2" ht="12" customHeight="1">
      <c r="A406" s="4"/>
      <c r="B406" s="4"/>
    </row>
    <row r="407" ht="12" customHeight="1"/>
    <row r="408" spans="1:2" ht="12" customHeight="1">
      <c r="A408" s="4"/>
      <c r="B408" s="4"/>
    </row>
    <row r="409" ht="12" customHeight="1">
      <c r="B409" s="4"/>
    </row>
    <row r="410" ht="12" customHeight="1"/>
    <row r="411" spans="1:2" ht="12" customHeight="1">
      <c r="A411" s="4"/>
      <c r="B411" s="4"/>
    </row>
    <row r="412" ht="12" customHeight="1"/>
    <row r="413" spans="1:2" ht="12" customHeight="1">
      <c r="A413" s="4"/>
      <c r="B413" s="4"/>
    </row>
    <row r="414" ht="12" customHeight="1"/>
    <row r="415" ht="12" customHeight="1"/>
    <row r="416" ht="12" customHeight="1">
      <c r="A416" s="4"/>
    </row>
    <row r="417" ht="12" customHeight="1"/>
    <row r="418" ht="12" customHeight="1"/>
    <row r="419" ht="12" customHeight="1">
      <c r="A419" s="4"/>
    </row>
    <row r="420" ht="12" customHeight="1">
      <c r="A420" s="4"/>
    </row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>
      <c r="C579" s="4" t="s">
        <v>63</v>
      </c>
    </row>
    <row r="580" ht="12" customHeight="1"/>
    <row r="581" ht="12" customHeight="1">
      <c r="C581" s="4" t="s">
        <v>64</v>
      </c>
    </row>
    <row r="582" ht="12" customHeight="1"/>
    <row r="583" ht="12" customHeight="1">
      <c r="C583" s="4" t="s">
        <v>65</v>
      </c>
    </row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>
      <c r="A1436" s="4" t="s">
        <v>66</v>
      </c>
    </row>
    <row r="1437" ht="12" customHeight="1"/>
    <row r="1438" ht="12" customHeight="1">
      <c r="A1438" s="4" t="s">
        <v>63</v>
      </c>
    </row>
    <row r="1439" ht="12" customHeight="1"/>
    <row r="1440" ht="12" customHeight="1">
      <c r="A1440" s="4" t="s">
        <v>64</v>
      </c>
    </row>
    <row r="1441" ht="12" customHeight="1"/>
    <row r="1442" ht="12" customHeight="1">
      <c r="A1442" s="4" t="s">
        <v>67</v>
      </c>
    </row>
    <row r="1443" ht="12" customHeight="1">
      <c r="A1443" s="4" t="s">
        <v>66</v>
      </c>
    </row>
    <row r="1444" ht="12" customHeight="1"/>
    <row r="1445" ht="12" customHeight="1">
      <c r="A1445" s="4" t="s">
        <v>63</v>
      </c>
    </row>
    <row r="1446" ht="12" customHeight="1"/>
    <row r="1447" ht="12" customHeight="1">
      <c r="A1447" s="4" t="s">
        <v>64</v>
      </c>
    </row>
    <row r="1448" ht="12" customHeight="1"/>
    <row r="1449" ht="12" customHeight="1">
      <c r="A1449" s="4" t="s">
        <v>67</v>
      </c>
    </row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845" ht="12" customHeight="1"/>
    <row r="1847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</sheetData>
  <mergeCells count="1">
    <mergeCell ref="B239:K239"/>
  </mergeCells>
  <printOptions/>
  <pageMargins left="0.512" right="0.512" top="0.512" bottom="0.512" header="0.5" footer="0.5"/>
  <pageSetup fitToHeight="1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29"/>
  <sheetViews>
    <sheetView showGridLines="0" workbookViewId="0" topLeftCell="D85">
      <pane ySplit="270" topLeftCell="BM135" activePane="bottomLeft" state="split"/>
      <selection pane="topLeft" activeCell="H85" sqref="H1:H16384"/>
      <selection pane="bottomLeft" activeCell="A81" sqref="A81:N136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3.00390625" style="0" customWidth="1"/>
    <col min="6" max="6" width="12.57421875" style="0" customWidth="1"/>
    <col min="7" max="7" width="3.421875" style="0" customWidth="1"/>
    <col min="8" max="8" width="8.57421875" style="0" customWidth="1"/>
    <col min="9" max="9" width="0.9921875" style="0" customWidth="1"/>
    <col min="10" max="10" width="1.421875" style="0" customWidth="1"/>
    <col min="11" max="11" width="12.140625" style="0" customWidth="1"/>
    <col min="12" max="12" width="14.140625" style="0" customWidth="1"/>
    <col min="13" max="13" width="0.5625" style="0" hidden="1" customWidth="1"/>
    <col min="14" max="14" width="0.9921875" style="0" customWidth="1"/>
  </cols>
  <sheetData>
    <row r="1" spans="1:12" ht="12" customHeight="1">
      <c r="A1" s="10"/>
      <c r="B1" s="1"/>
      <c r="C1" s="9"/>
      <c r="D1" s="1"/>
      <c r="E1" s="2"/>
      <c r="F1" s="9"/>
      <c r="G1" s="9"/>
      <c r="H1" s="9"/>
      <c r="I1" s="9"/>
      <c r="J1" s="9"/>
      <c r="K1" s="3"/>
      <c r="L1" s="9"/>
    </row>
    <row r="2" ht="12" customHeight="1">
      <c r="M2" s="8"/>
    </row>
    <row r="3" ht="12" customHeight="1"/>
    <row r="5" spans="1:14" ht="12" customHeight="1">
      <c r="A5" s="106" t="s">
        <v>112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2" customHeight="1">
      <c r="A6" s="107" t="s">
        <v>150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ht="12" customHeight="1">
      <c r="M7" s="2"/>
    </row>
    <row r="8" ht="6" customHeight="1"/>
    <row r="9" ht="12" customHeight="1">
      <c r="A9" s="85" t="s">
        <v>169</v>
      </c>
    </row>
    <row r="10" ht="12" customHeight="1">
      <c r="K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2" ht="12" customHeight="1">
      <c r="A14" s="4" t="s">
        <v>3</v>
      </c>
      <c r="L14" s="4" t="s">
        <v>4</v>
      </c>
    </row>
    <row r="15" ht="12.75">
      <c r="A15" s="4" t="s">
        <v>106</v>
      </c>
    </row>
    <row r="16" ht="12" customHeight="1"/>
    <row r="17" ht="12" customHeight="1">
      <c r="A17" s="4" t="s">
        <v>141</v>
      </c>
    </row>
    <row r="18" ht="7.5" customHeight="1"/>
    <row r="19" ht="12" customHeight="1">
      <c r="A19" s="13" t="s">
        <v>112</v>
      </c>
    </row>
    <row r="20" ht="12" customHeight="1">
      <c r="A20" s="14" t="s">
        <v>170</v>
      </c>
    </row>
    <row r="21" ht="12" customHeight="1"/>
    <row r="22" ht="12.75">
      <c r="A22" s="13" t="s">
        <v>5</v>
      </c>
    </row>
    <row r="23" ht="6" customHeight="1"/>
    <row r="24" ht="6" customHeight="1"/>
    <row r="25" spans="1:12" ht="12" customHeight="1">
      <c r="A25" s="9"/>
      <c r="B25" s="9"/>
      <c r="C25" s="9"/>
      <c r="D25" s="9"/>
      <c r="E25" s="9"/>
      <c r="F25" s="103" t="s">
        <v>6</v>
      </c>
      <c r="G25" s="104"/>
      <c r="H25" s="105"/>
      <c r="K25" s="15" t="s">
        <v>7</v>
      </c>
      <c r="L25" s="12"/>
    </row>
    <row r="26" spans="1:12" ht="12" customHeight="1">
      <c r="A26" s="9"/>
      <c r="B26" s="9"/>
      <c r="C26" s="9"/>
      <c r="D26" s="9"/>
      <c r="E26" s="9"/>
      <c r="F26" s="90" t="s">
        <v>8</v>
      </c>
      <c r="G26" s="101" t="s">
        <v>9</v>
      </c>
      <c r="H26" s="102"/>
      <c r="I26" s="29"/>
      <c r="K26" s="16" t="s">
        <v>8</v>
      </c>
      <c r="L26" s="17" t="s">
        <v>9</v>
      </c>
    </row>
    <row r="27" spans="1:12" ht="12.75">
      <c r="A27" s="9"/>
      <c r="B27" s="9"/>
      <c r="C27" s="9"/>
      <c r="D27" s="9"/>
      <c r="E27" s="9"/>
      <c r="F27" s="90" t="s">
        <v>10</v>
      </c>
      <c r="G27" s="101" t="s">
        <v>10</v>
      </c>
      <c r="H27" s="102"/>
      <c r="I27" s="29"/>
      <c r="K27" s="16" t="s">
        <v>10</v>
      </c>
      <c r="L27" s="17" t="s">
        <v>10</v>
      </c>
    </row>
    <row r="28" spans="1:12" ht="12.75">
      <c r="A28" s="9"/>
      <c r="B28" s="9"/>
      <c r="C28" s="9"/>
      <c r="D28" s="9"/>
      <c r="E28" s="9"/>
      <c r="F28" s="90" t="s">
        <v>11</v>
      </c>
      <c r="G28" s="101" t="s">
        <v>12</v>
      </c>
      <c r="H28" s="102"/>
      <c r="I28" s="29"/>
      <c r="K28" s="16" t="s">
        <v>13</v>
      </c>
      <c r="L28" s="17" t="s">
        <v>12</v>
      </c>
    </row>
    <row r="29" spans="1:12" ht="12.75">
      <c r="A29" s="9"/>
      <c r="B29" s="9"/>
      <c r="C29" s="9"/>
      <c r="D29" s="9"/>
      <c r="E29" s="9"/>
      <c r="F29" s="91"/>
      <c r="G29" s="101" t="s">
        <v>14</v>
      </c>
      <c r="H29" s="102"/>
      <c r="I29" s="29"/>
      <c r="K29" s="11"/>
      <c r="L29" s="17" t="s">
        <v>14</v>
      </c>
    </row>
    <row r="30" spans="1:12" ht="12.75">
      <c r="A30" s="9"/>
      <c r="B30" s="9"/>
      <c r="C30" s="9"/>
      <c r="D30" s="9"/>
      <c r="E30" s="9"/>
      <c r="F30" s="91"/>
      <c r="G30" s="101" t="s">
        <v>11</v>
      </c>
      <c r="H30" s="102"/>
      <c r="I30" s="29"/>
      <c r="K30" s="11"/>
      <c r="L30" s="17" t="s">
        <v>15</v>
      </c>
    </row>
    <row r="31" spans="1:12" ht="12.75">
      <c r="A31" s="9"/>
      <c r="B31" s="9"/>
      <c r="C31" s="9"/>
      <c r="D31" s="9"/>
      <c r="E31" s="9"/>
      <c r="F31" s="90" t="s">
        <v>163</v>
      </c>
      <c r="G31" s="101" t="s">
        <v>162</v>
      </c>
      <c r="H31" s="102"/>
      <c r="I31" s="29"/>
      <c r="K31" s="16" t="s">
        <v>163</v>
      </c>
      <c r="L31" s="17" t="s">
        <v>162</v>
      </c>
    </row>
    <row r="32" spans="1:12" ht="12.75">
      <c r="A32" s="9"/>
      <c r="B32" s="9"/>
      <c r="C32" s="9"/>
      <c r="D32" s="9"/>
      <c r="E32" s="9"/>
      <c r="F32" s="92" t="s">
        <v>16</v>
      </c>
      <c r="G32" s="99" t="s">
        <v>16</v>
      </c>
      <c r="H32" s="100"/>
      <c r="I32" s="29"/>
      <c r="K32" s="18" t="s">
        <v>16</v>
      </c>
      <c r="L32" s="19" t="s">
        <v>16</v>
      </c>
    </row>
    <row r="33" spans="1:13" ht="12.75">
      <c r="A33" s="9"/>
      <c r="B33" s="9"/>
      <c r="C33" s="9"/>
      <c r="D33" s="9"/>
      <c r="E33" s="9"/>
      <c r="M33" s="9"/>
    </row>
    <row r="34" spans="1:13" ht="13.5" thickBot="1">
      <c r="A34" s="4" t="s">
        <v>17</v>
      </c>
      <c r="B34" s="4" t="s">
        <v>18</v>
      </c>
      <c r="C34" s="4" t="s">
        <v>19</v>
      </c>
      <c r="D34" s="9"/>
      <c r="E34" s="9"/>
      <c r="F34" s="20">
        <f>65839-33462</f>
        <v>32377</v>
      </c>
      <c r="G34" s="74"/>
      <c r="H34" s="74">
        <v>67264</v>
      </c>
      <c r="I34" s="30"/>
      <c r="K34" s="20">
        <v>65839</v>
      </c>
      <c r="L34" s="74">
        <v>108559</v>
      </c>
      <c r="M34" s="9"/>
    </row>
    <row r="35" spans="1:13" ht="6" customHeight="1" thickTop="1">
      <c r="A35" s="9"/>
      <c r="B35" s="9"/>
      <c r="C35" s="9"/>
      <c r="D35" s="9"/>
      <c r="E35" s="9"/>
      <c r="M35" s="9"/>
    </row>
    <row r="36" spans="1:13" ht="13.5" thickBot="1">
      <c r="A36" s="9"/>
      <c r="B36" s="4" t="s">
        <v>20</v>
      </c>
      <c r="C36" s="4" t="s">
        <v>21</v>
      </c>
      <c r="D36" s="9"/>
      <c r="E36" s="9"/>
      <c r="F36" s="26">
        <v>0</v>
      </c>
      <c r="G36" s="26"/>
      <c r="H36" s="93" t="s">
        <v>144</v>
      </c>
      <c r="I36" s="31"/>
      <c r="J36" s="27"/>
      <c r="K36" s="26">
        <v>0</v>
      </c>
      <c r="L36" s="76" t="s">
        <v>144</v>
      </c>
      <c r="M36" s="9"/>
    </row>
    <row r="37" spans="1:13" ht="6" customHeight="1" thickTop="1">
      <c r="A37" s="9"/>
      <c r="B37" s="9"/>
      <c r="C37" s="9"/>
      <c r="D37" s="9"/>
      <c r="E37" s="9"/>
      <c r="L37" s="75"/>
      <c r="M37" s="9"/>
    </row>
    <row r="38" spans="1:13" ht="13.5" thickBot="1">
      <c r="A38" s="9"/>
      <c r="B38" s="4" t="s">
        <v>22</v>
      </c>
      <c r="C38" s="4" t="s">
        <v>23</v>
      </c>
      <c r="D38" s="9"/>
      <c r="E38" s="9"/>
      <c r="F38" s="20">
        <f>333-222</f>
        <v>111</v>
      </c>
      <c r="G38" s="41"/>
      <c r="H38" s="94">
        <v>189</v>
      </c>
      <c r="I38" s="30"/>
      <c r="K38" s="20">
        <v>333</v>
      </c>
      <c r="L38" s="74">
        <v>248</v>
      </c>
      <c r="M38" s="9"/>
    </row>
    <row r="39" spans="1:13" ht="13.5" thickTop="1">
      <c r="A39" s="9"/>
      <c r="B39" s="9"/>
      <c r="C39" s="9"/>
      <c r="D39" s="9"/>
      <c r="E39" s="9"/>
      <c r="M39" s="9"/>
    </row>
    <row r="40" spans="1:13" ht="12.75">
      <c r="A40" s="4" t="s">
        <v>24</v>
      </c>
      <c r="B40" s="4" t="s">
        <v>18</v>
      </c>
      <c r="C40" s="4" t="s">
        <v>25</v>
      </c>
      <c r="D40" s="9"/>
      <c r="E40" s="9"/>
      <c r="G40" t="s">
        <v>134</v>
      </c>
      <c r="M40" s="9"/>
    </row>
    <row r="41" spans="1:13" ht="12.75">
      <c r="A41" s="9"/>
      <c r="B41" s="9"/>
      <c r="C41" s="4" t="s">
        <v>26</v>
      </c>
      <c r="D41" s="9"/>
      <c r="E41" s="9"/>
      <c r="M41" s="9"/>
    </row>
    <row r="42" spans="1:13" ht="12.75">
      <c r="A42" s="9"/>
      <c r="B42" s="9"/>
      <c r="C42" s="4" t="s">
        <v>27</v>
      </c>
      <c r="D42" s="9"/>
      <c r="E42" s="9"/>
      <c r="M42" s="9"/>
    </row>
    <row r="43" spans="1:13" ht="12.75">
      <c r="A43" s="9"/>
      <c r="B43" s="9"/>
      <c r="C43" s="4" t="s">
        <v>28</v>
      </c>
      <c r="D43" s="9"/>
      <c r="E43" s="9"/>
      <c r="M43" s="9"/>
    </row>
    <row r="44" spans="1:13" ht="12.75">
      <c r="A44" s="9"/>
      <c r="B44" s="9"/>
      <c r="C44" s="4" t="s">
        <v>29</v>
      </c>
      <c r="D44" s="9"/>
      <c r="E44" s="9"/>
      <c r="F44" s="5">
        <f>8433-4865+530</f>
        <v>4098</v>
      </c>
      <c r="G44" s="35"/>
      <c r="H44" s="39">
        <v>13759</v>
      </c>
      <c r="I44" s="5"/>
      <c r="K44" s="5">
        <f>4563+2444+1426+530</f>
        <v>8963</v>
      </c>
      <c r="L44" s="39">
        <v>20375</v>
      </c>
      <c r="M44" s="9"/>
    </row>
    <row r="45" spans="1:13" ht="6" customHeight="1">
      <c r="A45" s="9"/>
      <c r="B45" s="9"/>
      <c r="C45" s="9"/>
      <c r="D45" s="9"/>
      <c r="E45" s="9"/>
      <c r="G45" s="33"/>
      <c r="H45" s="33"/>
      <c r="L45" s="75"/>
      <c r="M45" s="9"/>
    </row>
    <row r="46" spans="1:13" ht="12.75">
      <c r="A46" s="9"/>
      <c r="B46" s="4" t="s">
        <v>20</v>
      </c>
      <c r="C46" s="4" t="s">
        <v>30</v>
      </c>
      <c r="D46" s="9"/>
      <c r="E46" s="9"/>
      <c r="F46" s="5">
        <f>-2444--1100</f>
        <v>-1344</v>
      </c>
      <c r="G46" s="35"/>
      <c r="H46" s="39">
        <v>-885</v>
      </c>
      <c r="I46" s="28"/>
      <c r="K46" s="5">
        <v>-2444</v>
      </c>
      <c r="L46" s="39">
        <v>-1567</v>
      </c>
      <c r="M46" s="9"/>
    </row>
    <row r="47" spans="1:13" ht="6" customHeight="1">
      <c r="A47" s="9"/>
      <c r="B47" s="9"/>
      <c r="C47" s="9"/>
      <c r="D47" s="9"/>
      <c r="E47" s="9"/>
      <c r="G47" s="35"/>
      <c r="H47" s="39" t="s">
        <v>4</v>
      </c>
      <c r="L47" s="39" t="s">
        <v>4</v>
      </c>
      <c r="M47" s="9"/>
    </row>
    <row r="48" spans="1:13" ht="12.75">
      <c r="A48" s="9"/>
      <c r="B48" s="4" t="s">
        <v>22</v>
      </c>
      <c r="C48" s="4" t="s">
        <v>31</v>
      </c>
      <c r="D48" s="9"/>
      <c r="E48" s="9"/>
      <c r="F48" s="5">
        <f>-1426--687</f>
        <v>-739</v>
      </c>
      <c r="G48" s="35"/>
      <c r="H48" s="39">
        <v>-658</v>
      </c>
      <c r="I48" s="5"/>
      <c r="K48" s="5">
        <v>-1426</v>
      </c>
      <c r="L48" s="39">
        <v>-1249</v>
      </c>
      <c r="M48" s="9"/>
    </row>
    <row r="49" spans="1:13" ht="6" customHeight="1">
      <c r="A49" s="9"/>
      <c r="B49" s="9"/>
      <c r="C49" s="9"/>
      <c r="D49" s="9"/>
      <c r="E49" s="9"/>
      <c r="G49" s="35" t="s">
        <v>4</v>
      </c>
      <c r="H49" s="39" t="s">
        <v>4</v>
      </c>
      <c r="L49" s="39" t="s">
        <v>4</v>
      </c>
      <c r="M49" s="9"/>
    </row>
    <row r="50" spans="1:13" ht="12.75">
      <c r="A50" s="9"/>
      <c r="B50" s="4" t="s">
        <v>32</v>
      </c>
      <c r="C50" s="4" t="s">
        <v>33</v>
      </c>
      <c r="D50" s="9"/>
      <c r="E50" s="9"/>
      <c r="F50" s="80" t="s">
        <v>133</v>
      </c>
      <c r="G50" s="59"/>
      <c r="H50" s="84" t="s">
        <v>133</v>
      </c>
      <c r="I50" s="31"/>
      <c r="J50" s="27"/>
      <c r="K50" s="80" t="str">
        <f>+F50</f>
        <v>N/A</v>
      </c>
      <c r="L50" s="80" t="s">
        <v>133</v>
      </c>
      <c r="M50" s="9"/>
    </row>
    <row r="51" spans="1:13" ht="6" customHeight="1">
      <c r="A51" s="9"/>
      <c r="B51" s="9"/>
      <c r="C51" s="9"/>
      <c r="D51" s="9"/>
      <c r="E51" s="9"/>
      <c r="H51" s="75"/>
      <c r="L51" s="75"/>
      <c r="M51" s="9"/>
    </row>
    <row r="52" spans="1:13" ht="12.75">
      <c r="A52" s="9"/>
      <c r="B52" s="4" t="s">
        <v>34</v>
      </c>
      <c r="C52" s="4" t="s">
        <v>35</v>
      </c>
      <c r="D52" s="9"/>
      <c r="E52" s="9"/>
      <c r="L52" s="75"/>
      <c r="M52" s="9"/>
    </row>
    <row r="53" spans="1:13" ht="12.75">
      <c r="A53" s="9"/>
      <c r="B53" s="9"/>
      <c r="C53" s="4" t="s">
        <v>26</v>
      </c>
      <c r="D53" s="9"/>
      <c r="E53" s="9"/>
      <c r="L53" s="75"/>
      <c r="M53" s="9"/>
    </row>
    <row r="54" spans="1:13" ht="12.75">
      <c r="A54" s="9"/>
      <c r="B54" s="9"/>
      <c r="C54" s="4" t="s">
        <v>36</v>
      </c>
      <c r="D54" s="9"/>
      <c r="E54" s="9"/>
      <c r="L54" s="75"/>
      <c r="M54" s="9"/>
    </row>
    <row r="55" spans="1:13" ht="12" customHeight="1">
      <c r="A55" s="9"/>
      <c r="B55" s="9"/>
      <c r="C55" s="4" t="s">
        <v>37</v>
      </c>
      <c r="D55" s="9"/>
      <c r="E55" s="9"/>
      <c r="L55" s="75"/>
      <c r="M55" s="9"/>
    </row>
    <row r="56" spans="3:12" ht="12.75">
      <c r="C56" s="4" t="s">
        <v>38</v>
      </c>
      <c r="F56" s="5">
        <f>SUM(F44:F50)</f>
        <v>2015</v>
      </c>
      <c r="G56" s="35"/>
      <c r="H56" s="39">
        <f>SUM(H44:H50)</f>
        <v>12216</v>
      </c>
      <c r="I56" s="5"/>
      <c r="K56" s="5">
        <f>SUM(K44:K50)</f>
        <v>5093</v>
      </c>
      <c r="L56" s="5">
        <f>SUM(L44:L50)</f>
        <v>17559</v>
      </c>
    </row>
    <row r="57" spans="1:12" ht="6" customHeight="1">
      <c r="A57" s="9"/>
      <c r="G57" s="87"/>
      <c r="H57" s="75"/>
      <c r="L57" s="75"/>
    </row>
    <row r="58" spans="1:12" ht="12" customHeight="1">
      <c r="A58" s="9"/>
      <c r="B58" s="4" t="s">
        <v>39</v>
      </c>
      <c r="C58" s="4" t="s">
        <v>40</v>
      </c>
      <c r="G58" s="33"/>
      <c r="H58" s="75"/>
      <c r="L58" s="75"/>
    </row>
    <row r="59" spans="3:12" ht="12" customHeight="1">
      <c r="C59" s="4" t="s">
        <v>41</v>
      </c>
      <c r="F59" s="77" t="s">
        <v>133</v>
      </c>
      <c r="G59" s="44"/>
      <c r="H59" s="77" t="s">
        <v>133</v>
      </c>
      <c r="I59" s="30"/>
      <c r="K59" s="77" t="s">
        <v>133</v>
      </c>
      <c r="L59" s="77" t="s">
        <v>133</v>
      </c>
    </row>
    <row r="60" spans="8:12" ht="6" customHeight="1">
      <c r="H60" s="75"/>
      <c r="L60" s="75"/>
    </row>
    <row r="61" spans="2:13" ht="12" customHeight="1">
      <c r="B61" s="21" t="s">
        <v>42</v>
      </c>
      <c r="C61" s="21" t="s">
        <v>43</v>
      </c>
      <c r="D61" s="22"/>
      <c r="E61" s="22"/>
      <c r="F61" s="22"/>
      <c r="G61" s="22"/>
      <c r="H61" s="78"/>
      <c r="I61" s="22"/>
      <c r="J61" s="22"/>
      <c r="K61" s="22"/>
      <c r="L61" s="78"/>
      <c r="M61" s="7"/>
    </row>
    <row r="62" spans="2:13" ht="12" customHeight="1">
      <c r="B62" s="23"/>
      <c r="C62" s="21" t="s">
        <v>44</v>
      </c>
      <c r="D62" s="22"/>
      <c r="E62" s="22"/>
      <c r="F62" s="24">
        <f>F56+F59</f>
        <v>2015</v>
      </c>
      <c r="G62" s="45"/>
      <c r="H62" s="95">
        <f>+H56+H59</f>
        <v>12216</v>
      </c>
      <c r="I62" s="24"/>
      <c r="J62" s="22"/>
      <c r="K62" s="24">
        <f>K56+K59</f>
        <v>5093</v>
      </c>
      <c r="L62" s="24">
        <f>L56+L59</f>
        <v>17559</v>
      </c>
      <c r="M62" s="9"/>
    </row>
    <row r="63" spans="2:12" ht="6" customHeight="1">
      <c r="B63" s="23"/>
      <c r="C63" s="23"/>
      <c r="D63" s="23"/>
      <c r="E63" s="23"/>
      <c r="F63" s="23"/>
      <c r="G63" s="46"/>
      <c r="H63" s="78"/>
      <c r="I63" s="23"/>
      <c r="J63" s="23"/>
      <c r="K63" s="23"/>
      <c r="L63" s="78"/>
    </row>
    <row r="64" spans="2:14" ht="12.75">
      <c r="B64" s="21" t="s">
        <v>45</v>
      </c>
      <c r="C64" s="21" t="s">
        <v>46</v>
      </c>
      <c r="D64" s="23"/>
      <c r="E64" s="23"/>
      <c r="F64" s="25">
        <f>-1278--860-147</f>
        <v>-565</v>
      </c>
      <c r="G64" s="88"/>
      <c r="H64" s="96">
        <v>-1554</v>
      </c>
      <c r="I64" s="32"/>
      <c r="J64" s="23"/>
      <c r="K64" s="25">
        <f>-1279-147</f>
        <v>-1426</v>
      </c>
      <c r="L64" s="79">
        <v>-2584</v>
      </c>
      <c r="N64" s="6"/>
    </row>
    <row r="65" ht="6" customHeight="1"/>
    <row r="82" ht="12.75">
      <c r="A82" s="13" t="s">
        <v>112</v>
      </c>
    </row>
    <row r="83" ht="12.75">
      <c r="A83" s="14" t="str">
        <f>+A20</f>
        <v>UNAUDITED RESULTS FOR THE 2ND QUARTER ENDED 31 DECEMBER 2000</v>
      </c>
    </row>
    <row r="84" ht="12.75">
      <c r="A84" s="13" t="s">
        <v>47</v>
      </c>
    </row>
    <row r="86" ht="12.75">
      <c r="A86" s="13" t="s">
        <v>48</v>
      </c>
    </row>
    <row r="87" ht="6" customHeight="1"/>
    <row r="88" ht="6" customHeight="1"/>
    <row r="89" spans="1:12" ht="12.75">
      <c r="A89" s="9"/>
      <c r="B89" s="9"/>
      <c r="C89" s="9"/>
      <c r="D89" s="9"/>
      <c r="E89" s="9"/>
      <c r="F89" s="103" t="s">
        <v>6</v>
      </c>
      <c r="G89" s="104"/>
      <c r="H89" s="105"/>
      <c r="K89" s="15" t="s">
        <v>7</v>
      </c>
      <c r="L89" s="12"/>
    </row>
    <row r="90" spans="1:12" ht="12.75">
      <c r="A90" s="9"/>
      <c r="B90" s="9"/>
      <c r="C90" s="9"/>
      <c r="D90" s="9"/>
      <c r="E90" s="9"/>
      <c r="F90" s="90" t="s">
        <v>8</v>
      </c>
      <c r="G90" s="101" t="s">
        <v>9</v>
      </c>
      <c r="H90" s="102"/>
      <c r="I90" s="29"/>
      <c r="K90" s="16" t="s">
        <v>8</v>
      </c>
      <c r="L90" s="17" t="s">
        <v>9</v>
      </c>
    </row>
    <row r="91" spans="1:12" ht="12.75">
      <c r="A91" s="9"/>
      <c r="B91" s="9"/>
      <c r="C91" s="9"/>
      <c r="D91" s="9"/>
      <c r="E91" s="9"/>
      <c r="F91" s="90" t="s">
        <v>10</v>
      </c>
      <c r="G91" s="101" t="s">
        <v>10</v>
      </c>
      <c r="H91" s="102"/>
      <c r="I91" s="29"/>
      <c r="K91" s="16" t="s">
        <v>10</v>
      </c>
      <c r="L91" s="17" t="s">
        <v>10</v>
      </c>
    </row>
    <row r="92" spans="1:12" ht="12.75">
      <c r="A92" s="9"/>
      <c r="B92" s="9"/>
      <c r="C92" s="9"/>
      <c r="D92" s="9"/>
      <c r="E92" s="9"/>
      <c r="F92" s="90" t="s">
        <v>11</v>
      </c>
      <c r="G92" s="101" t="s">
        <v>12</v>
      </c>
      <c r="H92" s="102"/>
      <c r="I92" s="29"/>
      <c r="K92" s="16" t="s">
        <v>13</v>
      </c>
      <c r="L92" s="17" t="s">
        <v>12</v>
      </c>
    </row>
    <row r="93" spans="1:12" ht="12.75">
      <c r="A93" s="9"/>
      <c r="B93" s="9"/>
      <c r="C93" s="9"/>
      <c r="D93" s="9"/>
      <c r="E93" s="9"/>
      <c r="F93" s="91"/>
      <c r="G93" s="101" t="s">
        <v>14</v>
      </c>
      <c r="H93" s="102"/>
      <c r="I93" s="29"/>
      <c r="K93" s="11"/>
      <c r="L93" s="17" t="s">
        <v>14</v>
      </c>
    </row>
    <row r="94" spans="1:12" ht="12.75">
      <c r="A94" s="9"/>
      <c r="B94" s="9"/>
      <c r="C94" s="9"/>
      <c r="D94" s="9"/>
      <c r="E94" s="9"/>
      <c r="F94" s="91"/>
      <c r="G94" s="101" t="s">
        <v>11</v>
      </c>
      <c r="H94" s="102"/>
      <c r="I94" s="29"/>
      <c r="K94" s="11"/>
      <c r="L94" s="17" t="s">
        <v>15</v>
      </c>
    </row>
    <row r="95" spans="1:12" ht="12.75">
      <c r="A95" s="9"/>
      <c r="B95" s="9"/>
      <c r="C95" s="9"/>
      <c r="D95" s="9"/>
      <c r="E95" s="9"/>
      <c r="F95" s="90" t="s">
        <v>163</v>
      </c>
      <c r="G95" s="101" t="s">
        <v>162</v>
      </c>
      <c r="H95" s="102"/>
      <c r="I95" s="29"/>
      <c r="K95" s="16" t="str">
        <f>+K31</f>
        <v>31/12/2000</v>
      </c>
      <c r="L95" s="17" t="str">
        <f>+L31</f>
        <v>31/12/1999</v>
      </c>
    </row>
    <row r="96" spans="1:12" ht="12.75">
      <c r="A96" s="9"/>
      <c r="B96" s="9"/>
      <c r="C96" s="9"/>
      <c r="D96" s="9"/>
      <c r="E96" s="9"/>
      <c r="F96" s="92" t="s">
        <v>16</v>
      </c>
      <c r="G96" s="99" t="s">
        <v>16</v>
      </c>
      <c r="H96" s="100"/>
      <c r="I96" s="29"/>
      <c r="K96" s="18" t="s">
        <v>16</v>
      </c>
      <c r="L96" s="19" t="s">
        <v>16</v>
      </c>
    </row>
    <row r="99" spans="1:3" ht="12.75">
      <c r="A99" s="4" t="s">
        <v>24</v>
      </c>
      <c r="B99" s="4" t="s">
        <v>49</v>
      </c>
      <c r="C99" s="4" t="s">
        <v>50</v>
      </c>
    </row>
    <row r="100" spans="3:12" ht="12.75">
      <c r="C100" s="4" t="s">
        <v>51</v>
      </c>
      <c r="F100" s="39">
        <f>F62+F64</f>
        <v>1450</v>
      </c>
      <c r="G100" s="35"/>
      <c r="H100" s="39">
        <f>H62+H64</f>
        <v>10662</v>
      </c>
      <c r="I100" s="5"/>
      <c r="K100" s="39">
        <f>K62+K64</f>
        <v>3667</v>
      </c>
      <c r="L100" s="39">
        <f>L62+L64</f>
        <v>14975</v>
      </c>
    </row>
    <row r="101" spans="6:12" ht="6" customHeight="1">
      <c r="F101" s="75"/>
      <c r="G101" s="33"/>
      <c r="H101" s="75"/>
      <c r="K101" s="75"/>
      <c r="L101" s="75"/>
    </row>
    <row r="102" spans="3:12" ht="12.75">
      <c r="C102" s="4" t="s">
        <v>52</v>
      </c>
      <c r="F102" s="77" t="s">
        <v>133</v>
      </c>
      <c r="G102" s="43"/>
      <c r="H102" s="80" t="s">
        <v>133</v>
      </c>
      <c r="I102" s="31"/>
      <c r="K102" s="77" t="s">
        <v>133</v>
      </c>
      <c r="L102" s="77" t="s">
        <v>133</v>
      </c>
    </row>
    <row r="103" spans="6:12" ht="6" customHeight="1">
      <c r="F103" s="75"/>
      <c r="G103" s="33"/>
      <c r="H103" s="75"/>
      <c r="K103" s="75"/>
      <c r="L103" s="75"/>
    </row>
    <row r="104" spans="2:12" ht="12.75">
      <c r="B104" s="4" t="s">
        <v>53</v>
      </c>
      <c r="C104" s="4" t="s">
        <v>54</v>
      </c>
      <c r="F104" s="75"/>
      <c r="G104" s="33"/>
      <c r="H104" s="75"/>
      <c r="K104" s="75"/>
      <c r="L104" s="75"/>
    </row>
    <row r="105" spans="3:12" ht="12.75">
      <c r="C105" s="4" t="s">
        <v>68</v>
      </c>
      <c r="F105" s="39">
        <f>F100+F102</f>
        <v>1450</v>
      </c>
      <c r="G105" s="35"/>
      <c r="H105" s="39">
        <f>H100+H102</f>
        <v>10662</v>
      </c>
      <c r="I105" s="5"/>
      <c r="K105" s="39">
        <f>K100+K102</f>
        <v>3667</v>
      </c>
      <c r="L105" s="39">
        <f>L100+L102</f>
        <v>14975</v>
      </c>
    </row>
    <row r="106" spans="6:12" ht="6" customHeight="1">
      <c r="F106" s="75"/>
      <c r="G106" s="33"/>
      <c r="H106" s="75"/>
      <c r="K106" s="75"/>
      <c r="L106" s="75"/>
    </row>
    <row r="107" spans="2:12" ht="12.75">
      <c r="B107" s="4" t="s">
        <v>55</v>
      </c>
      <c r="C107" s="4" t="s">
        <v>56</v>
      </c>
      <c r="F107" s="83" t="s">
        <v>133</v>
      </c>
      <c r="G107" s="42"/>
      <c r="H107" s="28" t="s">
        <v>133</v>
      </c>
      <c r="I107" s="28"/>
      <c r="J107" s="27"/>
      <c r="K107" s="83" t="s">
        <v>133</v>
      </c>
      <c r="L107" s="83" t="s">
        <v>133</v>
      </c>
    </row>
    <row r="108" spans="6:12" ht="6" customHeight="1">
      <c r="F108" s="81"/>
      <c r="G108" s="47"/>
      <c r="H108" s="81"/>
      <c r="I108" s="27"/>
      <c r="J108" s="27"/>
      <c r="K108" s="81"/>
      <c r="L108" s="81"/>
    </row>
    <row r="109" spans="3:12" ht="12.75">
      <c r="C109" s="4" t="s">
        <v>52</v>
      </c>
      <c r="F109" s="83" t="s">
        <v>133</v>
      </c>
      <c r="G109" s="42"/>
      <c r="H109" s="28" t="s">
        <v>133</v>
      </c>
      <c r="I109" s="28"/>
      <c r="J109" s="27"/>
      <c r="K109" s="83" t="s">
        <v>133</v>
      </c>
      <c r="L109" s="83" t="s">
        <v>133</v>
      </c>
    </row>
    <row r="110" spans="6:12" ht="6" customHeight="1">
      <c r="F110" s="81"/>
      <c r="G110" s="47"/>
      <c r="H110" s="81"/>
      <c r="I110" s="27"/>
      <c r="J110" s="27"/>
      <c r="K110" s="81"/>
      <c r="L110" s="81"/>
    </row>
    <row r="111" spans="3:12" ht="12.75">
      <c r="C111" s="4" t="s">
        <v>57</v>
      </c>
      <c r="F111" s="81"/>
      <c r="G111" s="47"/>
      <c r="H111" s="81"/>
      <c r="I111" s="27"/>
      <c r="J111" s="27"/>
      <c r="K111" s="81"/>
      <c r="L111" s="81"/>
    </row>
    <row r="112" spans="3:12" ht="12.75">
      <c r="C112" s="4" t="s">
        <v>58</v>
      </c>
      <c r="F112" s="84" t="s">
        <v>133</v>
      </c>
      <c r="G112" s="43"/>
      <c r="H112" s="80" t="s">
        <v>133</v>
      </c>
      <c r="I112" s="31"/>
      <c r="J112" s="27"/>
      <c r="K112" s="84" t="s">
        <v>133</v>
      </c>
      <c r="L112" s="84" t="s">
        <v>133</v>
      </c>
    </row>
    <row r="113" spans="7:12" ht="6" customHeight="1">
      <c r="G113" s="33"/>
      <c r="H113" s="75"/>
      <c r="K113" s="75"/>
      <c r="L113" s="75"/>
    </row>
    <row r="114" spans="2:12" ht="12.75">
      <c r="B114" s="4" t="s">
        <v>59</v>
      </c>
      <c r="C114" s="4" t="s">
        <v>60</v>
      </c>
      <c r="G114" s="33"/>
      <c r="H114" s="75"/>
      <c r="K114" s="75"/>
      <c r="L114" s="75"/>
    </row>
    <row r="115" spans="3:12" ht="12.75">
      <c r="C115" s="4" t="s">
        <v>69</v>
      </c>
      <c r="G115" s="33"/>
      <c r="H115" s="75"/>
      <c r="K115" s="75"/>
      <c r="L115" s="75"/>
    </row>
    <row r="116" spans="3:12" ht="13.5" thickBot="1">
      <c r="C116" s="4" t="s">
        <v>68</v>
      </c>
      <c r="F116" s="20">
        <f>SUM(F105:F112)</f>
        <v>1450</v>
      </c>
      <c r="G116" s="41"/>
      <c r="H116" s="74">
        <f>SUM(H105:H112)</f>
        <v>10662</v>
      </c>
      <c r="I116" s="30"/>
      <c r="K116" s="74">
        <f>SUM(K105:K112)</f>
        <v>3667</v>
      </c>
      <c r="L116" s="74">
        <f>SUM(L105:L112)</f>
        <v>14975</v>
      </c>
    </row>
    <row r="117" spans="7:12" ht="13.5" thickTop="1">
      <c r="G117" s="33"/>
      <c r="H117" s="75"/>
      <c r="K117" s="75"/>
      <c r="L117" s="75"/>
    </row>
    <row r="118" spans="7:12" ht="12.75">
      <c r="G118" s="33"/>
      <c r="H118" s="75"/>
      <c r="K118" s="75"/>
      <c r="L118" s="75"/>
    </row>
    <row r="119" spans="1:12" ht="12.75">
      <c r="A119" s="4" t="s">
        <v>61</v>
      </c>
      <c r="B119" s="4" t="s">
        <v>18</v>
      </c>
      <c r="C119" s="4" t="s">
        <v>62</v>
      </c>
      <c r="G119" s="33"/>
      <c r="H119" s="75"/>
      <c r="K119" s="75"/>
      <c r="L119" s="75"/>
    </row>
    <row r="120" spans="3:12" ht="12.75">
      <c r="C120" s="4" t="s">
        <v>70</v>
      </c>
      <c r="G120" s="33"/>
      <c r="H120" s="75"/>
      <c r="K120" s="75"/>
      <c r="L120" s="75"/>
    </row>
    <row r="121" spans="3:12" ht="12.75">
      <c r="C121" s="4" t="s">
        <v>71</v>
      </c>
      <c r="G121" s="33"/>
      <c r="H121" s="75"/>
      <c r="K121" s="75"/>
      <c r="L121" s="75"/>
    </row>
    <row r="122" spans="7:12" ht="6" customHeight="1">
      <c r="G122" s="33"/>
      <c r="H122" s="75"/>
      <c r="K122" s="75"/>
      <c r="L122" s="75"/>
    </row>
    <row r="123" spans="3:12" ht="12.75">
      <c r="C123" s="4" t="s">
        <v>153</v>
      </c>
      <c r="G123" s="33"/>
      <c r="H123" s="75"/>
      <c r="K123" s="75"/>
      <c r="L123" s="75"/>
    </row>
    <row r="124" spans="3:12" ht="13.5" thickBot="1">
      <c r="C124" s="4" t="s">
        <v>132</v>
      </c>
      <c r="F124" s="73">
        <f>+F116/187500*100</f>
        <v>0.7733333333333333</v>
      </c>
      <c r="G124" s="89"/>
      <c r="H124" s="82">
        <f>+H116/187500*100</f>
        <v>5.6864</v>
      </c>
      <c r="K124" s="82">
        <f>+K116/187500*100</f>
        <v>1.9557333333333333</v>
      </c>
      <c r="L124" s="82">
        <f>+L116/187500*100</f>
        <v>7.986666666666667</v>
      </c>
    </row>
    <row r="125" spans="7:12" ht="6" customHeight="1" thickTop="1">
      <c r="G125" s="33"/>
      <c r="H125" s="75"/>
      <c r="K125" s="75"/>
      <c r="L125" s="75"/>
    </row>
    <row r="126" spans="7:12" ht="6" customHeight="1">
      <c r="G126" s="33"/>
      <c r="H126" s="75"/>
      <c r="K126" s="75"/>
      <c r="L126" s="75"/>
    </row>
    <row r="127" spans="3:12" ht="13.5" thickBot="1">
      <c r="C127" s="4" t="s">
        <v>105</v>
      </c>
      <c r="E127" s="58"/>
      <c r="F127" s="74" t="s">
        <v>133</v>
      </c>
      <c r="G127" s="41"/>
      <c r="H127" s="74" t="s">
        <v>133</v>
      </c>
      <c r="K127" s="74" t="s">
        <v>133</v>
      </c>
      <c r="L127" s="74" t="s">
        <v>133</v>
      </c>
    </row>
    <row r="128" spans="3:12" ht="13.5" thickTop="1">
      <c r="C128" s="4"/>
      <c r="G128" s="33"/>
      <c r="H128" s="33"/>
      <c r="K128" s="75"/>
      <c r="L128" s="75"/>
    </row>
    <row r="129" spans="3:12" ht="12.75">
      <c r="C129" s="4"/>
      <c r="G129" s="33"/>
      <c r="H129" s="33"/>
      <c r="L129" s="33"/>
    </row>
    <row r="130" spans="3:12" ht="12" customHeight="1">
      <c r="C130" s="4"/>
      <c r="F130" s="30"/>
      <c r="G130" s="30"/>
      <c r="H130" s="30"/>
      <c r="K130" s="30"/>
      <c r="L130" s="30"/>
    </row>
    <row r="131" spans="3:12" ht="12" customHeight="1">
      <c r="C131" s="4"/>
      <c r="F131" s="30"/>
      <c r="G131" s="30"/>
      <c r="H131" s="30"/>
      <c r="I131" s="30"/>
      <c r="K131" s="30"/>
      <c r="L131" s="30"/>
    </row>
    <row r="132" spans="3:12" ht="12" customHeight="1">
      <c r="C132" s="60"/>
      <c r="F132" s="30"/>
      <c r="G132" s="30"/>
      <c r="H132" s="30"/>
      <c r="I132" s="30"/>
      <c r="K132" s="30"/>
      <c r="L132" s="30"/>
    </row>
    <row r="133" spans="3:12" ht="12" customHeight="1">
      <c r="C133" s="60" t="s">
        <v>139</v>
      </c>
      <c r="F133" s="30"/>
      <c r="G133" s="30"/>
      <c r="H133" s="30"/>
      <c r="I133" s="30"/>
      <c r="K133" s="30"/>
      <c r="L133" s="30"/>
    </row>
    <row r="134" spans="3:12" ht="12" customHeight="1">
      <c r="C134" s="4"/>
      <c r="F134" s="30"/>
      <c r="G134" s="30"/>
      <c r="H134" s="30"/>
      <c r="I134" s="30"/>
      <c r="K134" s="30"/>
      <c r="L134" s="30"/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>
      <c r="C559" s="4" t="s">
        <v>63</v>
      </c>
    </row>
    <row r="560" ht="12" customHeight="1"/>
    <row r="561" ht="12" customHeight="1">
      <c r="C561" s="4" t="s">
        <v>64</v>
      </c>
    </row>
    <row r="562" ht="12" customHeight="1"/>
    <row r="563" ht="12" customHeight="1">
      <c r="C563" s="4" t="s">
        <v>65</v>
      </c>
    </row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>
      <c r="A1416" s="4" t="s">
        <v>66</v>
      </c>
    </row>
    <row r="1417" ht="12" customHeight="1"/>
    <row r="1418" ht="12" customHeight="1">
      <c r="A1418" s="4" t="s">
        <v>63</v>
      </c>
    </row>
    <row r="1419" ht="12" customHeight="1"/>
    <row r="1420" ht="12" customHeight="1">
      <c r="A1420" s="4" t="s">
        <v>64</v>
      </c>
    </row>
    <row r="1421" ht="12" customHeight="1"/>
    <row r="1422" ht="12" customHeight="1">
      <c r="A1422" s="4" t="s">
        <v>67</v>
      </c>
    </row>
    <row r="1423" ht="12" customHeight="1">
      <c r="A1423" s="4" t="s">
        <v>66</v>
      </c>
    </row>
    <row r="1424" ht="12" customHeight="1"/>
    <row r="1425" ht="12" customHeight="1">
      <c r="A1425" s="4" t="s">
        <v>63</v>
      </c>
    </row>
    <row r="1426" ht="12" customHeight="1"/>
    <row r="1427" ht="12" customHeight="1">
      <c r="A1427" s="4" t="s">
        <v>64</v>
      </c>
    </row>
    <row r="1428" ht="12" customHeight="1"/>
    <row r="1429" ht="12" customHeight="1">
      <c r="A1429" s="4" t="s">
        <v>67</v>
      </c>
    </row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825" ht="12" customHeight="1"/>
    <row r="1827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</sheetData>
  <mergeCells count="18">
    <mergeCell ref="A5:N5"/>
    <mergeCell ref="A6:N6"/>
    <mergeCell ref="G26:H26"/>
    <mergeCell ref="G27:H27"/>
    <mergeCell ref="F25:H25"/>
    <mergeCell ref="F89:H89"/>
    <mergeCell ref="G90:H90"/>
    <mergeCell ref="G91:H91"/>
    <mergeCell ref="G28:H28"/>
    <mergeCell ref="G29:H29"/>
    <mergeCell ref="G30:H30"/>
    <mergeCell ref="G31:H31"/>
    <mergeCell ref="G32:H32"/>
    <mergeCell ref="G96:H96"/>
    <mergeCell ref="G92:H92"/>
    <mergeCell ref="G93:H93"/>
    <mergeCell ref="G94:H94"/>
    <mergeCell ref="G95:H95"/>
  </mergeCells>
  <printOptions/>
  <pageMargins left="0.51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Windows User</cp:lastModifiedBy>
  <cp:lastPrinted>2001-02-27T03:17:00Z</cp:lastPrinted>
  <dcterms:created xsi:type="dcterms:W3CDTF">1999-09-14T02:56:27Z</dcterms:created>
  <dcterms:modified xsi:type="dcterms:W3CDTF">2001-02-27T03:18:53Z</dcterms:modified>
  <cp:category/>
  <cp:version/>
  <cp:contentType/>
  <cp:contentStatus/>
</cp:coreProperties>
</file>